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calidad\Desktop\2023\Planes de Gestión 2023\"/>
    </mc:Choice>
  </mc:AlternateContent>
  <xr:revisionPtr revIDLastSave="0" documentId="8_{A5957ABA-2AD0-4568-876B-F0EE69C5ECCD}" xr6:coauthVersionLast="36" xr6:coauthVersionMax="36" xr10:uidLastSave="{00000000-0000-0000-0000-000000000000}"/>
  <bookViews>
    <workbookView showHorizontalScroll="0" showVerticalScroll="0" showSheetTabs="0" xWindow="0" yWindow="0" windowWidth="20490" windowHeight="6045" xr2:uid="{1A2F8B44-0503-40A6-9794-FC059D74C6A0}"/>
  </bookViews>
  <sheets>
    <sheet name="Gestión Información" sheetId="1" r:id="rId1"/>
  </sheets>
  <definedNames>
    <definedName name="_xlnm._FilterDatabase" localSheetId="0" hidden="1">'Gestión Información'!$B$13:$AM$14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8" i="1" l="1"/>
  <c r="P28" i="1"/>
  <c r="AF28" i="1" s="1"/>
  <c r="L28" i="1"/>
  <c r="M28" i="1" s="1"/>
  <c r="Z28" i="1" s="1"/>
  <c r="X27" i="1"/>
  <c r="P27" i="1"/>
  <c r="Q27" i="1" s="1"/>
  <c r="AG27" i="1" s="1"/>
  <c r="L27" i="1"/>
  <c r="R27" i="1" s="1"/>
  <c r="X26" i="1"/>
  <c r="P26" i="1"/>
  <c r="Q26" i="1" s="1"/>
  <c r="L26" i="1"/>
  <c r="R26" i="1" s="1"/>
  <c r="AF25" i="1"/>
  <c r="X25" i="1"/>
  <c r="P25" i="1"/>
  <c r="Q25" i="1" s="1"/>
  <c r="AG25" i="1" s="1"/>
  <c r="L25" i="1"/>
  <c r="R25" i="1" s="1"/>
  <c r="X24" i="1"/>
  <c r="P24" i="1"/>
  <c r="AF24" i="1" s="1"/>
  <c r="M24" i="1"/>
  <c r="L24" i="1"/>
  <c r="X23" i="1"/>
  <c r="P23" i="1"/>
  <c r="Q23" i="1" s="1"/>
  <c r="AG23" i="1" s="1"/>
  <c r="L23" i="1"/>
  <c r="R23" i="1" s="1"/>
  <c r="X22" i="1"/>
  <c r="P22" i="1"/>
  <c r="Q22" i="1" s="1"/>
  <c r="AG22" i="1" s="1"/>
  <c r="L22" i="1"/>
  <c r="R22" i="1" s="1"/>
  <c r="AF21" i="1"/>
  <c r="X21" i="1"/>
  <c r="P21" i="1"/>
  <c r="Q21" i="1" s="1"/>
  <c r="AG21" i="1" s="1"/>
  <c r="L21" i="1"/>
  <c r="R21" i="1" s="1"/>
  <c r="X20" i="1"/>
  <c r="P20" i="1"/>
  <c r="Q20" i="1" s="1"/>
  <c r="AG20" i="1" s="1"/>
  <c r="L20" i="1"/>
  <c r="M20" i="1" s="1"/>
  <c r="X19" i="1"/>
  <c r="P19" i="1"/>
  <c r="AF19" i="1" s="1"/>
  <c r="L19" i="1"/>
  <c r="M19" i="1" s="1"/>
  <c r="X18" i="1"/>
  <c r="P18" i="1"/>
  <c r="AF18" i="1" s="1"/>
  <c r="L18" i="1"/>
  <c r="X17" i="1"/>
  <c r="P17" i="1"/>
  <c r="Q17" i="1" s="1"/>
  <c r="AG17" i="1" s="1"/>
  <c r="L17" i="1"/>
  <c r="X16" i="1"/>
  <c r="P16" i="1"/>
  <c r="Q16" i="1" s="1"/>
  <c r="AG16" i="1" s="1"/>
  <c r="L16" i="1"/>
  <c r="R16" i="1" s="1"/>
  <c r="X15" i="1"/>
  <c r="P15" i="1"/>
  <c r="Q15" i="1" s="1"/>
  <c r="AG15" i="1" s="1"/>
  <c r="L15" i="1"/>
  <c r="R15" i="1" s="1"/>
  <c r="AF22" i="1" l="1"/>
  <c r="AF26" i="1"/>
  <c r="Q28" i="1"/>
  <c r="AG28" i="1" s="1"/>
  <c r="M27" i="1"/>
  <c r="Z27" i="1" s="1"/>
  <c r="AD27" i="1" s="1"/>
  <c r="AH27" i="1" s="1"/>
  <c r="R17" i="1"/>
  <c r="AG26" i="1"/>
  <c r="R18" i="1"/>
  <c r="M21" i="1"/>
  <c r="AF23" i="1"/>
  <c r="M25" i="1"/>
  <c r="AF27" i="1"/>
  <c r="M18" i="1"/>
  <c r="AC18" i="1" s="1"/>
  <c r="AB19" i="1" s="1"/>
  <c r="AC19" i="1" s="1"/>
  <c r="Q19" i="1"/>
  <c r="AG19" i="1" s="1"/>
  <c r="R24" i="1"/>
  <c r="R28" i="1"/>
  <c r="Q18" i="1"/>
  <c r="AG18" i="1" s="1"/>
  <c r="M23" i="1"/>
  <c r="Q24" i="1"/>
  <c r="AG24" i="1" s="1"/>
  <c r="R19" i="1"/>
  <c r="AF20" i="1"/>
  <c r="M22" i="1"/>
  <c r="M26" i="1"/>
  <c r="AD28" i="1"/>
  <c r="AH28" i="1" s="1"/>
  <c r="AE28" i="1"/>
  <c r="M15" i="1"/>
  <c r="AC15" i="1" s="1"/>
  <c r="AF15" i="1"/>
  <c r="M16" i="1"/>
  <c r="AC16" i="1" s="1"/>
  <c r="AF16" i="1"/>
  <c r="M17" i="1"/>
  <c r="AF17" i="1"/>
  <c r="R20" i="1"/>
  <c r="AE18" i="1" l="1"/>
  <c r="AD18" i="1"/>
  <c r="AH18" i="1" s="1"/>
  <c r="AE27" i="1"/>
  <c r="AC20" i="1"/>
  <c r="AE19" i="1"/>
  <c r="AD19" i="1"/>
  <c r="AH19" i="1" s="1"/>
  <c r="AE15" i="1"/>
  <c r="AD15" i="1"/>
  <c r="AH15" i="1" s="1"/>
  <c r="AB17" i="1"/>
  <c r="AC17" i="1" s="1"/>
  <c r="AE16" i="1"/>
  <c r="AD16" i="1"/>
  <c r="AH16" i="1" s="1"/>
  <c r="AD17" i="1" l="1"/>
  <c r="AH17" i="1" s="1"/>
  <c r="AE17" i="1"/>
  <c r="AD20" i="1"/>
  <c r="AH20" i="1" s="1"/>
  <c r="AB21" i="1"/>
  <c r="AC21" i="1" s="1"/>
  <c r="AD21" i="1" l="1"/>
  <c r="AH21" i="1" s="1"/>
  <c r="AB22" i="1"/>
  <c r="AC22" i="1" s="1"/>
  <c r="AD22" i="1" l="1"/>
  <c r="AH22" i="1" s="1"/>
  <c r="AB23" i="1"/>
  <c r="AC23" i="1" s="1"/>
  <c r="AD23" i="1" l="1"/>
  <c r="AH23" i="1" s="1"/>
  <c r="AB24" i="1"/>
  <c r="AC24" i="1" s="1"/>
  <c r="AD24" i="1" l="1"/>
  <c r="AH24" i="1" s="1"/>
  <c r="AB25" i="1"/>
  <c r="AC25" i="1" s="1"/>
  <c r="AD25" i="1" l="1"/>
  <c r="AH25" i="1" s="1"/>
  <c r="AB26" i="1"/>
  <c r="AC26" i="1" s="1"/>
  <c r="AD26" i="1" s="1"/>
  <c r="AH26" i="1" s="1"/>
</calcChain>
</file>

<file path=xl/sharedStrings.xml><?xml version="1.0" encoding="utf-8"?>
<sst xmlns="http://schemas.openxmlformats.org/spreadsheetml/2006/main" count="210" uniqueCount="107">
  <si>
    <t>FORMATO MATRIZ DE RIESGOS INTEGRADA INSTITUCIONAL</t>
  </si>
  <si>
    <t>CÓDIGO</t>
  </si>
  <si>
    <t>FOR-DES-14</t>
  </si>
  <si>
    <t>VERSIÓN</t>
  </si>
  <si>
    <t>03</t>
  </si>
  <si>
    <t>VIGENCIA</t>
  </si>
  <si>
    <t>Marzo 2022</t>
  </si>
  <si>
    <t xml:space="preserve">PROCESO </t>
  </si>
  <si>
    <t>GESTION DE LA INFORMACION</t>
  </si>
  <si>
    <t xml:space="preserve">OBJETIVO </t>
  </si>
  <si>
    <t xml:space="preserve">IDENTIFICACIÓN DEL RIESGO </t>
  </si>
  <si>
    <t xml:space="preserve">ANÁLISIS DEL RIESGO </t>
  </si>
  <si>
    <t xml:space="preserve">EVALUACIÓN DEL RIESGO Y VALORACIÓN DE LOS CONTROLES </t>
  </si>
  <si>
    <t xml:space="preserve">EVALUACIÓN DE RIESGO RESIDUAL </t>
  </si>
  <si>
    <t xml:space="preserve">TRATAMIENTO DEL RIESGO </t>
  </si>
  <si>
    <t>N°</t>
  </si>
  <si>
    <t xml:space="preserve">ACTIVIDAD </t>
  </si>
  <si>
    <t xml:space="preserve">CAUSA INMEDIATA </t>
  </si>
  <si>
    <t>CAUSA RAÍZ</t>
  </si>
  <si>
    <t>IMPACTO</t>
  </si>
  <si>
    <t xml:space="preserve">DESCRIPCIÓN DEL RIESGO </t>
  </si>
  <si>
    <t xml:space="preserve">SUBSISTEMA DE RIESGO </t>
  </si>
  <si>
    <t xml:space="preserve">FACTOR DE RIESGO </t>
  </si>
  <si>
    <t>FRECUENCIA</t>
  </si>
  <si>
    <t>PROBABILIDAD INHERENTE</t>
  </si>
  <si>
    <t>%</t>
  </si>
  <si>
    <t>CRITERIOS DE IMPACTO</t>
  </si>
  <si>
    <t xml:space="preserve">IMPACTO INHERENTE </t>
  </si>
  <si>
    <t xml:space="preserve">ZONA DE RIESGO INHERENTE </t>
  </si>
  <si>
    <t xml:space="preserve"> Control N°</t>
  </si>
  <si>
    <t>CONTROLES ACTUALES</t>
  </si>
  <si>
    <t xml:space="preserve">AFECTACIÓN </t>
  </si>
  <si>
    <t xml:space="preserve">ATRIBUTOS </t>
  </si>
  <si>
    <t xml:space="preserve">PROBABILIDAD DE RIESGO RESIDUAL </t>
  </si>
  <si>
    <t xml:space="preserve">IMPACTO DE RIESGO RESIDUAL </t>
  </si>
  <si>
    <t xml:space="preserve">ZONA DE RIESGO RESIDUAL </t>
  </si>
  <si>
    <t xml:space="preserve">ACCION RECOMENDADA </t>
  </si>
  <si>
    <t>RESPONSABLE</t>
  </si>
  <si>
    <t>FECHA DE IMPLEMENTACIÓN</t>
  </si>
  <si>
    <t>CODIGO PLAN DE MEJORAMIENTO 
(Solo aplica para riesgos Muy Altos, Altos y Moderados)</t>
  </si>
  <si>
    <t>ESTADO</t>
  </si>
  <si>
    <t>ACTIVIDAD</t>
  </si>
  <si>
    <t>Tipo</t>
  </si>
  <si>
    <t>Implementación</t>
  </si>
  <si>
    <t>Calificación</t>
  </si>
  <si>
    <t>Documentación</t>
  </si>
  <si>
    <t>Frecuencia</t>
  </si>
  <si>
    <t>Evidencia</t>
  </si>
  <si>
    <t xml:space="preserve">Uso de  los software institucionales </t>
  </si>
  <si>
    <t>Acceso no autorizado a la información. Hackeo al sistema de informacion</t>
  </si>
  <si>
    <t xml:space="preserve">No se realiza el backup de la información priorizada y no se aplican las recomendaciones de seguridad </t>
  </si>
  <si>
    <t xml:space="preserve">Probabilidad de impacto económico, reputacional y operacional por el acceso no autorizado y el hackeo a los sistemas de información,  debido a que no se realiza el backup de la información priorizada y no se aplican las recomendaciones de seguridad </t>
  </si>
  <si>
    <t xml:space="preserve">Operacional </t>
  </si>
  <si>
    <t>Falta de procedimientos/ Error en la aplicación de los procedimientos</t>
  </si>
  <si>
    <t>Falla de calidad o salida no conforme, sin afectación al paciente</t>
  </si>
  <si>
    <t>El Técnico Administrativo del área de Sistemas realiza los backups  a las bases de datos de los sistemas de información institucionales, en la frecuencia establecida en el Procedimiento, asegurando  de manera mensual la custodia  del backup en la caja fuerte de la institución  y dejando registro de la entrega con un oficio.</t>
  </si>
  <si>
    <t>Probabilidad</t>
  </si>
  <si>
    <t>Preventivo</t>
  </si>
  <si>
    <t>Automático</t>
  </si>
  <si>
    <t>Documentado</t>
  </si>
  <si>
    <t>Continua</t>
  </si>
  <si>
    <t>Con Registro</t>
  </si>
  <si>
    <t>ASUMIR  O ACEPTAR EL RIESGO</t>
  </si>
  <si>
    <t xml:space="preserve">No Aplica </t>
  </si>
  <si>
    <t>Completo</t>
  </si>
  <si>
    <t>El Técnico Administrativo del área de Sistemas realiza los backups  a las bases de datos de los sistemas de información institucionales,  en la frecuencia establecida en el Procedimiento, garantizando que se almacene la información de los últimos tres (3) días en la nube</t>
  </si>
  <si>
    <t xml:space="preserve">El proceso de Gestión de la Información  cuenta con un equipo de seguridad perimetral, que regula el acceso de la información que migra e ingresa a la institución y restringe el acceso a la información no autorizada según las políticas definidas.
</t>
  </si>
  <si>
    <t>Uso de los servidores</t>
  </si>
  <si>
    <t xml:space="preserve">Fallas en los servidores del datacenter y disponibilidad de la información </t>
  </si>
  <si>
    <t xml:space="preserve">desconocimiento y/o inadecuada manipulación del uso de los recursos tecnológicos
</t>
  </si>
  <si>
    <t>Económico y Reputacional</t>
  </si>
  <si>
    <r>
      <t xml:space="preserve">Posibilidad de impacto </t>
    </r>
    <r>
      <rPr>
        <b/>
        <sz val="12"/>
        <color theme="1"/>
        <rFont val="Arial Narrow"/>
        <family val="2"/>
      </rPr>
      <t xml:space="preserve">económico, </t>
    </r>
    <r>
      <rPr>
        <sz val="12"/>
        <color theme="1"/>
        <rFont val="Arial Narrow"/>
        <family val="2"/>
      </rPr>
      <t>reputacional y operaciona</t>
    </r>
    <r>
      <rPr>
        <b/>
        <sz val="12"/>
        <color theme="1"/>
        <rFont val="Arial Narrow"/>
        <family val="2"/>
      </rPr>
      <t xml:space="preserve">l </t>
    </r>
    <r>
      <rPr>
        <sz val="12"/>
        <color theme="1"/>
        <rFont val="Arial Narrow"/>
        <family val="2"/>
      </rPr>
      <t>por Fallas en los servidores del datacenter y disponibilidad de la información debido al desconocimiento y/o inadecuada manipulación del uso de los recursos tecnológicos.</t>
    </r>
  </si>
  <si>
    <t xml:space="preserve">Afectación moderada por daño a software y/o hardware, generando reprocesos </t>
  </si>
  <si>
    <t>El profesional universitario es el responsable de diseñar y supervisar el plan de mantenimiento preventivo  a la infraestructura informática, realizando el seguimiento de forma semestral  y dejando constancia en el  Formato de mantenimiento de equipo FOR-GIN-45</t>
  </si>
  <si>
    <t>EVITAR EL RIESGO</t>
  </si>
  <si>
    <t xml:space="preserve">El profesional universitario de sistemas </t>
  </si>
  <si>
    <t>Enero a diciembre de 2022</t>
  </si>
  <si>
    <t>PMR46</t>
  </si>
  <si>
    <t>En desarrollo</t>
  </si>
  <si>
    <t>El profesional universitario es el responsable de diseñar  y ejecutar los simulacros para garantizar el funcionamiento del Plan de contingencia establecido PRO-GIN-02,  los simulacros son realizados de forma semestral generando un informe el cual es socializado al equipo de gerencia de la información para su control y seguimiento.</t>
  </si>
  <si>
    <t>El profesional universitario es el responsable de la renovación oportuna de la licencias de Plataforma antivirus y seguridad perimetral monitoreando la fecha de caducidad de las licencias a través del software, cuando identifica que se acerca el vencimiento de las licencias genera la necesidad a través del Formato único de necesidades FOR-DES-08 para dar inicio a su proceso contractual.</t>
  </si>
  <si>
    <t>Al datacenter  solo pueden ingresar el equipo del área de sistemas, ya que se cuenta con un control de acceso(lector de huella y tarjeta sensora) que restringe el ingreso de personal no autorizado, para proteger la información de la institución.</t>
  </si>
  <si>
    <t>Uso de la información</t>
  </si>
  <si>
    <t xml:space="preserve">vulnerabilidad de acceso a la información física o electrónica, o por errores en la creación de usuarios y en la asignación de privilegios
</t>
  </si>
  <si>
    <t>Acceso no autorizado a la información institucional hurto y/o Hackeo al sistema de información</t>
  </si>
  <si>
    <t>Posibilidad de impacto económico y reputacional  por  vulnerabilidad de acceso a la información física o electrónica, o por errores en la creación de usuarios y en la asignación de privilegios, debido al acceso no autorizado a la información institucional hurto y/o Hackeo al sistema de información</t>
  </si>
  <si>
    <t>El riesgo afecta la imagen de la institución  hacia los usuarios</t>
  </si>
  <si>
    <t xml:space="preserve"> acuerdo de confidencialidad de la información firmado por los  funcionarios   al momento de su ingreso a la institución y clausula contractual para proveedores donde se comprometen a darle el buen uso de la información, dejando el registro en la hoja de vida de los funcionarios y en el expediente contractual.</t>
  </si>
  <si>
    <t xml:space="preserve">Prefesional universitario de sistemas </t>
  </si>
  <si>
    <t>PMR47</t>
  </si>
  <si>
    <t>La líder del procesos de intervención social y comunitaria es la responsable de asegurar que desde el proceso de inducción y reinducción este incluido socializar a los colaboradores la política y manual de seguridad de la información y uso de los recursos informáticos y evaluar su entendimiento al final de la capacitación.</t>
  </si>
  <si>
    <t>El profesional universitario es el responsable del cumplimiento del procedimiento solicitud de usuarios y permisos en los software institucionales PRO-GIN-09 cada vez que llegue la solicitud del formato activar o inactivar usuarios FOR-GIN-42.</t>
  </si>
  <si>
    <t>El técnico administrativo y/o auxiliar administrativo de gestión documental son los responsables de diligenciar el formato relación de préstamo de documento para el archivo central FOR-GIN-11 y la auxiliar administrativa es la responsable de diligenciar el formato solicitud y entrega de historia clínica FOR-GIN-09 para el préstamo de historias clínicas, estos formatos se les hace seguimiento y se verifica el retorno de los documentos.</t>
  </si>
  <si>
    <t xml:space="preserve">Profesional especializado del área de estadística es el responsable de dar cumplimiento al procedimiento estadística y control de la información PRO-GIN-08 cada vez que llegue el formato de solicitud de información FOR-GIN-39 y realiza la trazabilidad a través del formato Seguimiento a solicitudes FOR-GIN-40  </t>
  </si>
  <si>
    <t>Impacto</t>
  </si>
  <si>
    <t>Uso del internet</t>
  </si>
  <si>
    <t xml:space="preserve">Fallo de la prestacion del servicio de internet en el Hospital </t>
  </si>
  <si>
    <t>Caida del canal y/o daño del switch de internet que suministra el servicio.</t>
  </si>
  <si>
    <t>Económico y Operacional</t>
  </si>
  <si>
    <t>Posibilidad de impacto económico y operacional por fallo en la prestacion del servicio de internet en el hospital, debido a la caida del canal y/o daño del switch de internet que suministra el servicio.</t>
  </si>
  <si>
    <t>Tecnología / Caída de redes</t>
  </si>
  <si>
    <t xml:space="preserve">Se generan fallas en el proceso que requieren toma de acciones correctivas </t>
  </si>
  <si>
    <t xml:space="preserve">El profesional universitario de sistemas es el responsable de supervisar el contrato con el proveedor que presta el servicio de internet, que incluye un canal principal y un canal de respaldo, backup y/o contingencia que se especifica en el contrato, el seguimiento de los canales se hace a traves del Equipo de Seguridad Perimetral institucional que envia mensajes al correo notificando alguna falla. </t>
  </si>
  <si>
    <t xml:space="preserve">Profesional universitario de sistemas </t>
  </si>
  <si>
    <t xml:space="preserve">NO APLICA </t>
  </si>
  <si>
    <t xml:space="preserve">El profesional universitario de sistemas es el responsable de realizar simulacro anual al plan de contingencia donde se verifique la prestacion del servicio de internet del canal de respaldo, dejando los resultados de esta actividad en el Informe que se socializa en el Equipo de Gerencia de la Información. </t>
  </si>
  <si>
    <t>Administrar, gestionar y mantener la infraestructura tecnológica necesaria para garantizar la disponibilidad, integridad y confidencialidad de la información, a fin de mantener la continuidad en la operación de los procesos institucionales y suministrar la información necesaria para la toma de decisiones.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</si>
</sst>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Arial"/>
      <family val="2"/>
    </font>
    <font>
      <sz val="11"/>
      <color theme="1"/>
      <name val="Arial Narrow"/>
      <family val="2"/>
    </font>
    <font>
      <b/>
      <sz val="11"/>
      <color theme="1"/>
      <name val="Arial Narrow"/>
      <family val="2"/>
    </font>
    <font>
      <b/>
      <sz val="11"/>
      <color theme="0"/>
      <name val="Arial Narrow"/>
      <family val="2"/>
    </font>
    <font>
      <sz val="11"/>
      <name val="Arial Narrow"/>
      <family val="2"/>
    </font>
    <font>
      <b/>
      <sz val="11"/>
      <name val="Arial Narrow"/>
      <family val="2"/>
    </font>
    <font>
      <sz val="12"/>
      <color theme="1"/>
      <name val="Arial Narrow"/>
      <family val="2"/>
    </font>
    <font>
      <b/>
      <sz val="12"/>
      <color theme="1"/>
      <name val="Arial Narrow"/>
      <family val="2"/>
    </font>
    <font>
      <sz val="12"/>
      <name val="Arial Narrow"/>
      <family val="2"/>
    </font>
    <font>
      <sz val="14"/>
      <color theme="1"/>
      <name val="Arial Narrow"/>
      <family val="2"/>
    </font>
    <font>
      <b/>
      <sz val="16"/>
      <color theme="1"/>
      <name val="Arial Narrow"/>
      <family val="2"/>
    </font>
  </fonts>
  <fills count="2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0EB3FA"/>
        <bgColor indexed="64"/>
      </patternFill>
    </fill>
    <fill>
      <patternFill patternType="solid">
        <fgColor theme="0" tint="-0.14999847407452621"/>
        <bgColor indexed="64"/>
      </patternFill>
    </fill>
    <fill>
      <patternFill patternType="solid">
        <fgColor theme="0"/>
        <bgColor theme="0"/>
      </patternFill>
    </fill>
    <fill>
      <patternFill patternType="solid">
        <fgColor theme="2" tint="-0.34998626667073579"/>
        <bgColor rgb="FFFBD4B4"/>
      </patternFill>
    </fill>
    <fill>
      <patternFill patternType="solid">
        <fgColor theme="2" tint="-0.34998626667073579"/>
        <bgColor indexed="64"/>
      </patternFill>
    </fill>
    <fill>
      <patternFill patternType="solid">
        <fgColor theme="8" tint="-0.499984740745262"/>
        <bgColor rgb="FFFBD4B4"/>
      </patternFill>
    </fill>
    <fill>
      <patternFill patternType="solid">
        <fgColor theme="8" tint="-0.499984740745262"/>
        <bgColor indexed="64"/>
      </patternFill>
    </fill>
    <fill>
      <patternFill patternType="solid">
        <fgColor rgb="FF92D050"/>
        <bgColor indexed="64"/>
      </patternFill>
    </fill>
    <fill>
      <patternFill patternType="solid">
        <fgColor rgb="FF00B0F0"/>
        <bgColor indexed="64"/>
      </patternFill>
    </fill>
    <fill>
      <patternFill patternType="solid">
        <fgColor theme="8" tint="-0.249977111117893"/>
        <bgColor indexed="64"/>
      </patternFill>
    </fill>
    <fill>
      <patternFill patternType="solid">
        <fgColor theme="8" tint="-0.249977111117893"/>
        <bgColor rgb="FFFBD4B4"/>
      </patternFill>
    </fill>
    <fill>
      <patternFill patternType="solid">
        <fgColor theme="0" tint="-0.249977111117893"/>
        <bgColor indexed="64"/>
      </patternFill>
    </fill>
    <fill>
      <patternFill patternType="solid">
        <fgColor theme="8" tint="0.39997558519241921"/>
        <bgColor indexed="64"/>
      </patternFill>
    </fill>
    <fill>
      <patternFill patternType="solid">
        <fgColor rgb="FF7030A0"/>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9" fontId="1" fillId="0" borderId="0" applyFont="0" applyFill="0" applyBorder="0" applyAlignment="0" applyProtection="0"/>
  </cellStyleXfs>
  <cellXfs count="138">
    <xf numFmtId="0" fontId="0" fillId="0" borderId="0" xfId="0"/>
    <xf numFmtId="0" fontId="2" fillId="2" borderId="0" xfId="1" applyFont="1" applyFill="1" applyAlignment="1">
      <alignment horizontal="left" vertical="top"/>
    </xf>
    <xf numFmtId="0" fontId="2" fillId="0" borderId="0" xfId="1" applyFont="1" applyAlignment="1">
      <alignment horizontal="left" vertical="top"/>
    </xf>
    <xf numFmtId="0" fontId="2" fillId="0" borderId="0" xfId="1" applyFont="1" applyAlignment="1" applyProtection="1">
      <alignment horizontal="left" vertical="top"/>
    </xf>
    <xf numFmtId="0" fontId="4" fillId="0" borderId="0" xfId="1" applyFont="1" applyAlignment="1" applyProtection="1">
      <alignment horizontal="left" vertical="top"/>
    </xf>
    <xf numFmtId="0" fontId="2" fillId="2" borderId="0" xfId="1" applyFont="1" applyFill="1" applyAlignment="1" applyProtection="1">
      <alignment horizontal="left" vertical="top"/>
    </xf>
    <xf numFmtId="0" fontId="3" fillId="2" borderId="1" xfId="1" applyFont="1" applyFill="1" applyBorder="1" applyAlignment="1" applyProtection="1">
      <alignment horizontal="left" vertical="top"/>
    </xf>
    <xf numFmtId="0" fontId="3" fillId="2" borderId="2"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6" xfId="1" applyFont="1" applyFill="1" applyBorder="1" applyAlignment="1" applyProtection="1">
      <alignment horizontal="left" vertical="top"/>
    </xf>
    <xf numFmtId="0" fontId="3" fillId="2" borderId="7" xfId="1" applyFont="1" applyFill="1" applyBorder="1" applyAlignment="1" applyProtection="1">
      <alignment horizontal="left" vertical="top"/>
    </xf>
    <xf numFmtId="0" fontId="3" fillId="2" borderId="0" xfId="1" applyFont="1" applyFill="1" applyAlignment="1" applyProtection="1">
      <alignment horizontal="left" vertical="top"/>
    </xf>
    <xf numFmtId="0" fontId="2" fillId="8" borderId="0" xfId="1" applyFont="1" applyFill="1" applyAlignment="1" applyProtection="1">
      <alignment horizontal="left" vertical="top"/>
    </xf>
    <xf numFmtId="0" fontId="6" fillId="13" borderId="10" xfId="1" applyFont="1" applyFill="1" applyBorder="1" applyAlignment="1" applyProtection="1">
      <alignment horizontal="left" vertical="top" wrapText="1"/>
    </xf>
    <xf numFmtId="0" fontId="3" fillId="9" borderId="12" xfId="1" applyFont="1" applyFill="1" applyBorder="1" applyAlignment="1" applyProtection="1">
      <alignment horizontal="left" vertical="top"/>
    </xf>
    <xf numFmtId="0" fontId="3" fillId="14" borderId="13" xfId="1" applyFont="1" applyFill="1" applyBorder="1" applyAlignment="1" applyProtection="1">
      <alignment horizontal="left" vertical="top" wrapText="1"/>
    </xf>
    <xf numFmtId="0" fontId="6" fillId="10" borderId="12" xfId="1" applyFont="1" applyFill="1" applyBorder="1" applyAlignment="1" applyProtection="1">
      <alignment horizontal="left" vertical="top"/>
    </xf>
    <xf numFmtId="0" fontId="2" fillId="15" borderId="12" xfId="1" applyFont="1" applyFill="1" applyBorder="1" applyAlignment="1" applyProtection="1">
      <alignment horizontal="left" vertical="top" textRotation="90"/>
    </xf>
    <xf numFmtId="0" fontId="2" fillId="15" borderId="14" xfId="1" applyFont="1" applyFill="1" applyBorder="1" applyAlignment="1" applyProtection="1">
      <alignment horizontal="left" vertical="top" textRotation="90"/>
    </xf>
    <xf numFmtId="0" fontId="5" fillId="0" borderId="12" xfId="1" applyFont="1" applyBorder="1" applyAlignment="1" applyProtection="1">
      <alignment horizontal="left" vertical="top" wrapText="1"/>
    </xf>
    <xf numFmtId="0" fontId="5" fillId="0" borderId="12" xfId="1" applyFont="1" applyBorder="1" applyAlignment="1" applyProtection="1">
      <alignment horizontal="left" vertical="top"/>
    </xf>
    <xf numFmtId="0" fontId="3" fillId="0" borderId="12" xfId="1" applyFont="1" applyBorder="1" applyAlignment="1" applyProtection="1">
      <alignment horizontal="left" vertical="top" wrapText="1"/>
    </xf>
    <xf numFmtId="9" fontId="2" fillId="0" borderId="12" xfId="1" applyNumberFormat="1" applyFont="1" applyBorder="1" applyAlignment="1" applyProtection="1">
      <alignment horizontal="left" vertical="top" wrapText="1"/>
    </xf>
    <xf numFmtId="9" fontId="7" fillId="0" borderId="12" xfId="1" applyNumberFormat="1" applyFont="1" applyBorder="1" applyAlignment="1" applyProtection="1">
      <alignment horizontal="left" vertical="top" wrapText="1"/>
    </xf>
    <xf numFmtId="9" fontId="2" fillId="0" borderId="12" xfId="2" applyFont="1" applyBorder="1" applyAlignment="1" applyProtection="1">
      <alignment horizontal="left" vertical="top" wrapText="1"/>
    </xf>
    <xf numFmtId="0" fontId="3" fillId="0" borderId="12" xfId="1" applyFont="1" applyBorder="1" applyAlignment="1" applyProtection="1">
      <alignment horizontal="left" vertical="top"/>
    </xf>
    <xf numFmtId="0" fontId="2" fillId="0" borderId="12" xfId="1" applyFont="1" applyBorder="1" applyAlignment="1" applyProtection="1">
      <alignment horizontal="left" vertical="top"/>
    </xf>
    <xf numFmtId="0" fontId="7" fillId="0" borderId="12" xfId="1" applyFont="1" applyBorder="1" applyAlignment="1" applyProtection="1">
      <alignment horizontal="left" vertical="top" wrapText="1"/>
    </xf>
    <xf numFmtId="0" fontId="2" fillId="0" borderId="12" xfId="1" applyFont="1" applyBorder="1" applyAlignment="1" applyProtection="1">
      <alignment horizontal="left" vertical="top" textRotation="90"/>
    </xf>
    <xf numFmtId="9" fontId="2" fillId="0" borderId="12" xfId="1" applyNumberFormat="1" applyFont="1" applyBorder="1" applyAlignment="1" applyProtection="1">
      <alignment horizontal="left" vertical="top"/>
    </xf>
    <xf numFmtId="164" fontId="2" fillId="0" borderId="12" xfId="1" applyNumberFormat="1" applyFont="1" applyBorder="1" applyAlignment="1" applyProtection="1">
      <alignment horizontal="left" vertical="top"/>
    </xf>
    <xf numFmtId="9" fontId="2" fillId="0" borderId="12" xfId="2" applyFont="1" applyBorder="1" applyAlignment="1" applyProtection="1">
      <alignment horizontal="left" vertical="top" textRotation="90"/>
    </xf>
    <xf numFmtId="0" fontId="2" fillId="0" borderId="13" xfId="1" applyFont="1" applyBorder="1" applyAlignment="1" applyProtection="1">
      <alignment horizontal="left" vertical="top"/>
    </xf>
    <xf numFmtId="9" fontId="7" fillId="0" borderId="12" xfId="1" applyNumberFormat="1" applyFont="1" applyBorder="1" applyAlignment="1" applyProtection="1">
      <alignment horizontal="left" vertical="center" wrapText="1"/>
    </xf>
    <xf numFmtId="0" fontId="10" fillId="0" borderId="12" xfId="1" applyFont="1" applyBorder="1" applyAlignment="1" applyProtection="1">
      <alignment horizontal="left" vertical="top" wrapText="1"/>
    </xf>
    <xf numFmtId="0" fontId="2" fillId="0" borderId="13"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2" fillId="0" borderId="13" xfId="1" applyFont="1" applyBorder="1" applyAlignment="1" applyProtection="1">
      <alignment horizontal="center" vertical="center"/>
    </xf>
    <xf numFmtId="0" fontId="2" fillId="0" borderId="14" xfId="1" applyFont="1" applyBorder="1" applyAlignment="1" applyProtection="1">
      <alignment horizontal="center" vertical="center"/>
    </xf>
    <xf numFmtId="0" fontId="2" fillId="0" borderId="12" xfId="1" applyFont="1" applyBorder="1" applyAlignment="1" applyProtection="1">
      <alignment horizontal="center" vertical="top" wrapText="1"/>
    </xf>
    <xf numFmtId="0" fontId="2" fillId="0" borderId="13" xfId="1" applyFont="1" applyBorder="1" applyAlignment="1" applyProtection="1">
      <alignment horizontal="center" vertical="top"/>
    </xf>
    <xf numFmtId="0" fontId="2" fillId="0" borderId="14" xfId="1" applyFont="1" applyBorder="1" applyAlignment="1" applyProtection="1">
      <alignment horizontal="center" vertical="top"/>
    </xf>
    <xf numFmtId="0" fontId="2" fillId="0" borderId="13" xfId="1" applyFont="1" applyBorder="1" applyAlignment="1" applyProtection="1">
      <alignment horizontal="center" vertical="top" wrapText="1"/>
    </xf>
    <xf numFmtId="0" fontId="2" fillId="0" borderId="14" xfId="1" applyFont="1" applyBorder="1" applyAlignment="1" applyProtection="1">
      <alignment horizontal="center" vertical="top" wrapText="1"/>
    </xf>
    <xf numFmtId="0" fontId="2" fillId="0" borderId="12" xfId="1" applyFont="1" applyBorder="1" applyAlignment="1" applyProtection="1">
      <alignment horizontal="center" vertical="center"/>
    </xf>
    <xf numFmtId="14" fontId="7" fillId="0" borderId="13" xfId="1" applyNumberFormat="1" applyFont="1" applyBorder="1" applyAlignment="1" applyProtection="1">
      <alignment horizontal="center" vertical="center"/>
    </xf>
    <xf numFmtId="14" fontId="7" fillId="0" borderId="14" xfId="1" applyNumberFormat="1" applyFont="1" applyBorder="1" applyAlignment="1" applyProtection="1">
      <alignment horizontal="center" vertical="center"/>
    </xf>
    <xf numFmtId="0" fontId="7" fillId="0" borderId="13" xfId="1" applyFont="1" applyBorder="1" applyAlignment="1" applyProtection="1">
      <alignment horizontal="center" vertical="center" wrapText="1"/>
    </xf>
    <xf numFmtId="0" fontId="7" fillId="0" borderId="14" xfId="1" applyFont="1" applyBorder="1" applyAlignment="1" applyProtection="1">
      <alignment horizontal="center" vertical="center" wrapText="1"/>
    </xf>
    <xf numFmtId="14" fontId="7" fillId="0" borderId="13" xfId="1" applyNumberFormat="1" applyFont="1" applyBorder="1" applyAlignment="1" applyProtection="1">
      <alignment horizontal="center" vertical="center" wrapText="1"/>
    </xf>
    <xf numFmtId="14" fontId="7" fillId="0" borderId="15" xfId="1" applyNumberFormat="1" applyFont="1" applyBorder="1" applyAlignment="1" applyProtection="1">
      <alignment horizontal="center" vertical="center" wrapText="1"/>
    </xf>
    <xf numFmtId="14" fontId="7" fillId="0" borderId="14" xfId="1" applyNumberFormat="1" applyFont="1" applyBorder="1" applyAlignment="1" applyProtection="1">
      <alignment horizontal="center" vertical="center" wrapText="1"/>
    </xf>
    <xf numFmtId="14" fontId="2" fillId="0" borderId="13" xfId="1" applyNumberFormat="1" applyFont="1" applyBorder="1" applyAlignment="1" applyProtection="1">
      <alignment horizontal="center" vertical="center"/>
    </xf>
    <xf numFmtId="14" fontId="2" fillId="0" borderId="15" xfId="1" applyNumberFormat="1" applyFont="1" applyBorder="1" applyAlignment="1" applyProtection="1">
      <alignment horizontal="center" vertical="center"/>
    </xf>
    <xf numFmtId="14" fontId="2" fillId="0" borderId="14" xfId="1" applyNumberFormat="1" applyFont="1" applyBorder="1" applyAlignment="1" applyProtection="1">
      <alignment horizontal="center" vertical="center"/>
    </xf>
    <xf numFmtId="0" fontId="7" fillId="0" borderId="15" xfId="1" applyFont="1" applyBorder="1" applyAlignment="1" applyProtection="1">
      <alignment horizontal="center" vertical="center" wrapText="1"/>
    </xf>
    <xf numFmtId="0" fontId="2" fillId="0" borderId="15" xfId="1" applyFont="1" applyBorder="1" applyAlignment="1" applyProtection="1">
      <alignment horizontal="center" vertical="center"/>
    </xf>
    <xf numFmtId="0" fontId="2" fillId="0" borderId="13" xfId="1" applyFont="1" applyBorder="1" applyAlignment="1" applyProtection="1">
      <alignment horizontal="left" vertical="top"/>
    </xf>
    <xf numFmtId="0" fontId="2" fillId="0" borderId="15" xfId="1" applyFont="1" applyBorder="1" applyAlignment="1" applyProtection="1">
      <alignment horizontal="left" vertical="top"/>
    </xf>
    <xf numFmtId="0" fontId="2" fillId="0" borderId="14" xfId="1" applyFont="1" applyBorder="1" applyAlignment="1" applyProtection="1">
      <alignment horizontal="left" vertical="top"/>
    </xf>
    <xf numFmtId="0" fontId="2" fillId="0" borderId="12" xfId="1" applyFont="1" applyBorder="1" applyAlignment="1" applyProtection="1">
      <alignment horizontal="center" vertical="top"/>
    </xf>
    <xf numFmtId="0" fontId="9" fillId="2" borderId="13" xfId="1" applyFont="1" applyFill="1" applyBorder="1" applyAlignment="1" applyProtection="1">
      <alignment horizontal="left" vertical="center" wrapText="1"/>
    </xf>
    <xf numFmtId="0" fontId="9" fillId="2" borderId="15" xfId="1" applyFont="1" applyFill="1" applyBorder="1" applyAlignment="1" applyProtection="1">
      <alignment horizontal="left" vertical="center" wrapText="1"/>
    </xf>
    <xf numFmtId="0" fontId="9" fillId="2" borderId="14" xfId="1" applyFont="1" applyFill="1" applyBorder="1" applyAlignment="1" applyProtection="1">
      <alignment horizontal="left" vertical="center" wrapText="1"/>
    </xf>
    <xf numFmtId="0" fontId="7" fillId="0" borderId="13" xfId="1" applyFont="1" applyBorder="1" applyAlignment="1" applyProtection="1">
      <alignment horizontal="left" vertical="center" wrapText="1"/>
    </xf>
    <xf numFmtId="0" fontId="7" fillId="0" borderId="15" xfId="1" applyFont="1" applyBorder="1" applyAlignment="1" applyProtection="1">
      <alignment horizontal="left" vertical="center" wrapText="1"/>
    </xf>
    <xf numFmtId="0" fontId="7" fillId="0" borderId="14" xfId="1" applyFont="1" applyBorder="1" applyAlignment="1" applyProtection="1">
      <alignment horizontal="left" vertical="center" wrapText="1"/>
    </xf>
    <xf numFmtId="0" fontId="9" fillId="0" borderId="13" xfId="1" applyFont="1" applyBorder="1" applyAlignment="1" applyProtection="1">
      <alignment horizontal="left" vertical="center" wrapText="1"/>
    </xf>
    <xf numFmtId="0" fontId="9" fillId="0" borderId="15" xfId="1" applyFont="1" applyBorder="1" applyAlignment="1" applyProtection="1">
      <alignment horizontal="left" vertical="center" wrapText="1"/>
    </xf>
    <xf numFmtId="0" fontId="9" fillId="0" borderId="14" xfId="1" applyFont="1" applyBorder="1" applyAlignment="1" applyProtection="1">
      <alignment horizontal="left" vertical="center" wrapText="1"/>
    </xf>
    <xf numFmtId="0" fontId="2" fillId="0" borderId="15" xfId="1" applyFont="1" applyBorder="1" applyAlignment="1" applyProtection="1">
      <alignment horizontal="center" vertical="top" wrapText="1"/>
    </xf>
    <xf numFmtId="0" fontId="2" fillId="0" borderId="13" xfId="1" applyFont="1" applyBorder="1" applyAlignment="1" applyProtection="1">
      <alignment horizontal="center" vertical="center" wrapText="1"/>
    </xf>
    <xf numFmtId="0" fontId="2" fillId="0" borderId="15"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14" fontId="7" fillId="0" borderId="15" xfId="1" applyNumberFormat="1" applyFont="1" applyBorder="1" applyAlignment="1" applyProtection="1">
      <alignment horizontal="center" vertical="center"/>
    </xf>
    <xf numFmtId="0" fontId="4" fillId="15" borderId="1" xfId="1" applyFont="1" applyFill="1" applyBorder="1" applyAlignment="1" applyProtection="1">
      <alignment horizontal="left" vertical="top" wrapText="1"/>
    </xf>
    <xf numFmtId="0" fontId="4" fillId="15" borderId="6" xfId="1" applyFont="1" applyFill="1" applyBorder="1" applyAlignment="1" applyProtection="1">
      <alignment horizontal="left" vertical="top" wrapText="1"/>
    </xf>
    <xf numFmtId="0" fontId="4" fillId="15" borderId="12" xfId="1" applyFont="1" applyFill="1" applyBorder="1" applyAlignment="1" applyProtection="1">
      <alignment horizontal="left" vertical="top" wrapText="1"/>
    </xf>
    <xf numFmtId="0" fontId="2" fillId="0" borderId="13" xfId="1" applyFont="1" applyBorder="1" applyAlignment="1" applyProtection="1">
      <alignment horizontal="left" vertical="top" wrapText="1"/>
    </xf>
    <xf numFmtId="0" fontId="2" fillId="0" borderId="15" xfId="1" applyFont="1" applyBorder="1" applyAlignment="1" applyProtection="1">
      <alignment horizontal="left" vertical="top" wrapText="1"/>
    </xf>
    <xf numFmtId="0" fontId="2" fillId="0" borderId="14" xfId="1" applyFont="1" applyBorder="1" applyAlignment="1" applyProtection="1">
      <alignment horizontal="left" vertical="top" wrapText="1"/>
    </xf>
    <xf numFmtId="0" fontId="4" fillId="19" borderId="13" xfId="1" applyFont="1" applyFill="1" applyBorder="1" applyAlignment="1" applyProtection="1">
      <alignment horizontal="left" vertical="top" wrapText="1"/>
    </xf>
    <xf numFmtId="0" fontId="4" fillId="19" borderId="14" xfId="1" applyFont="1" applyFill="1" applyBorder="1" applyAlignment="1" applyProtection="1">
      <alignment horizontal="left" vertical="top" wrapText="1"/>
    </xf>
    <xf numFmtId="0" fontId="6" fillId="18" borderId="13" xfId="1" applyFont="1" applyFill="1" applyBorder="1" applyAlignment="1" applyProtection="1">
      <alignment horizontal="left" vertical="top" wrapText="1"/>
    </xf>
    <xf numFmtId="0" fontId="6" fillId="18" borderId="14" xfId="1" applyFont="1" applyFill="1" applyBorder="1" applyAlignment="1" applyProtection="1">
      <alignment horizontal="left" vertical="top" wrapText="1"/>
    </xf>
    <xf numFmtId="0" fontId="3" fillId="16" borderId="12" xfId="1" applyFont="1" applyFill="1" applyBorder="1" applyAlignment="1" applyProtection="1">
      <alignment horizontal="left" vertical="top" wrapText="1"/>
    </xf>
    <xf numFmtId="0" fontId="2" fillId="15" borderId="12" xfId="1" applyFont="1" applyFill="1" applyBorder="1" applyAlignment="1" applyProtection="1">
      <alignment horizontal="left" vertical="top"/>
    </xf>
    <xf numFmtId="0" fontId="3" fillId="16" borderId="12" xfId="1" applyFont="1" applyFill="1" applyBorder="1" applyAlignment="1" applyProtection="1">
      <alignment horizontal="left" vertical="top"/>
    </xf>
    <xf numFmtId="0" fontId="3" fillId="17" borderId="13" xfId="1" applyFont="1" applyFill="1" applyBorder="1" applyAlignment="1" applyProtection="1">
      <alignment horizontal="left" vertical="top" textRotation="90" wrapText="1"/>
    </xf>
    <xf numFmtId="0" fontId="3" fillId="17" borderId="14" xfId="1" applyFont="1" applyFill="1" applyBorder="1" applyAlignment="1" applyProtection="1">
      <alignment horizontal="left" vertical="top" textRotation="90" wrapText="1"/>
    </xf>
    <xf numFmtId="0" fontId="3" fillId="15" borderId="13" xfId="1" applyFont="1" applyFill="1" applyBorder="1" applyAlignment="1" applyProtection="1">
      <alignment horizontal="left" vertical="top" wrapText="1"/>
    </xf>
    <xf numFmtId="0" fontId="3" fillId="15" borderId="14" xfId="1" applyFont="1" applyFill="1" applyBorder="1" applyAlignment="1" applyProtection="1">
      <alignment horizontal="left" vertical="top" wrapText="1"/>
    </xf>
    <xf numFmtId="0" fontId="3" fillId="14" borderId="12" xfId="1" applyFont="1" applyFill="1" applyBorder="1" applyAlignment="1" applyProtection="1">
      <alignment horizontal="left" vertical="top" wrapText="1"/>
    </xf>
    <xf numFmtId="0" fontId="4" fillId="15" borderId="6" xfId="1" applyFont="1" applyFill="1" applyBorder="1" applyAlignment="1" applyProtection="1">
      <alignment horizontal="center" vertical="center"/>
    </xf>
    <xf numFmtId="0" fontId="4" fillId="15" borderId="7" xfId="1" applyFont="1" applyFill="1" applyBorder="1" applyAlignment="1" applyProtection="1">
      <alignment horizontal="center" vertical="center"/>
    </xf>
    <xf numFmtId="0" fontId="3" fillId="9" borderId="12" xfId="1" applyFont="1" applyFill="1" applyBorder="1" applyAlignment="1" applyProtection="1">
      <alignment horizontal="left" vertical="top" textRotation="90"/>
    </xf>
    <xf numFmtId="0" fontId="5" fillId="10" borderId="12" xfId="1" applyFont="1" applyFill="1" applyBorder="1" applyAlignment="1" applyProtection="1">
      <alignment horizontal="left" vertical="top"/>
    </xf>
    <xf numFmtId="0" fontId="3" fillId="9" borderId="12" xfId="1" applyFont="1" applyFill="1" applyBorder="1" applyAlignment="1" applyProtection="1">
      <alignment horizontal="left" vertical="top"/>
    </xf>
    <xf numFmtId="0" fontId="3" fillId="9" borderId="12" xfId="1" applyFont="1" applyFill="1" applyBorder="1" applyAlignment="1" applyProtection="1">
      <alignment horizontal="left" vertical="top" wrapText="1"/>
    </xf>
    <xf numFmtId="0" fontId="3" fillId="11" borderId="12" xfId="1" applyFont="1" applyFill="1" applyBorder="1" applyAlignment="1" applyProtection="1">
      <alignment horizontal="left" vertical="top"/>
    </xf>
    <xf numFmtId="0" fontId="5" fillId="12" borderId="12" xfId="1" applyFont="1" applyFill="1" applyBorder="1" applyAlignment="1" applyProtection="1">
      <alignment horizontal="left" vertical="top"/>
    </xf>
    <xf numFmtId="0" fontId="6" fillId="13" borderId="9" xfId="1" applyFont="1" applyFill="1" applyBorder="1" applyAlignment="1" applyProtection="1">
      <alignment horizontal="left" vertical="top" wrapText="1"/>
    </xf>
    <xf numFmtId="0" fontId="6" fillId="13" borderId="10" xfId="1" applyFont="1" applyFill="1" applyBorder="1" applyAlignment="1" applyProtection="1">
      <alignment horizontal="left" vertical="top" wrapText="1"/>
    </xf>
    <xf numFmtId="0" fontId="3" fillId="14" borderId="9" xfId="1" applyFont="1" applyFill="1" applyBorder="1" applyAlignment="1" applyProtection="1">
      <alignment horizontal="left" vertical="top" wrapText="1"/>
    </xf>
    <xf numFmtId="0" fontId="3" fillId="14" borderId="10" xfId="1" applyFont="1" applyFill="1" applyBorder="1" applyAlignment="1" applyProtection="1">
      <alignment horizontal="left" vertical="top" wrapText="1"/>
    </xf>
    <xf numFmtId="0" fontId="3" fillId="14" borderId="11" xfId="1" applyFont="1" applyFill="1" applyBorder="1" applyAlignment="1" applyProtection="1">
      <alignment horizontal="left" vertical="top" wrapText="1"/>
    </xf>
    <xf numFmtId="0" fontId="5" fillId="10" borderId="12" xfId="1" applyFont="1" applyFill="1" applyBorder="1" applyAlignment="1" applyProtection="1">
      <alignment horizontal="left" vertical="top" wrapText="1"/>
    </xf>
    <xf numFmtId="0" fontId="3" fillId="9" borderId="13" xfId="1" applyFont="1" applyFill="1" applyBorder="1" applyAlignment="1" applyProtection="1">
      <alignment horizontal="left" vertical="top" wrapText="1"/>
    </xf>
    <xf numFmtId="0" fontId="3" fillId="9" borderId="14" xfId="1" applyFont="1" applyFill="1" applyBorder="1" applyAlignment="1" applyProtection="1">
      <alignment horizontal="left" vertical="top" wrapText="1"/>
    </xf>
    <xf numFmtId="0" fontId="5" fillId="15" borderId="12" xfId="1" applyFont="1" applyFill="1" applyBorder="1" applyAlignment="1" applyProtection="1">
      <alignment horizontal="left" vertical="top"/>
    </xf>
    <xf numFmtId="0" fontId="3" fillId="7" borderId="9" xfId="1" applyFont="1" applyFill="1" applyBorder="1" applyAlignment="1" applyProtection="1">
      <alignment horizontal="left" vertical="top" wrapText="1"/>
    </xf>
    <xf numFmtId="0" fontId="3" fillId="7" borderId="10" xfId="1" applyFont="1" applyFill="1" applyBorder="1" applyAlignment="1" applyProtection="1">
      <alignment horizontal="left" vertical="top" wrapText="1"/>
    </xf>
    <xf numFmtId="0" fontId="3" fillId="7" borderId="11" xfId="1" applyFont="1" applyFill="1" applyBorder="1" applyAlignment="1" applyProtection="1">
      <alignment horizontal="left" vertical="top" wrapText="1"/>
    </xf>
    <xf numFmtId="0" fontId="2" fillId="2" borderId="12" xfId="1" applyFont="1" applyFill="1" applyBorder="1" applyAlignment="1" applyProtection="1">
      <alignment horizontal="left" vertical="top" wrapText="1"/>
    </xf>
    <xf numFmtId="0" fontId="2" fillId="2" borderId="12" xfId="1" applyFont="1" applyFill="1" applyBorder="1" applyAlignment="1" applyProtection="1">
      <alignment horizontal="left" vertical="top"/>
    </xf>
    <xf numFmtId="0" fontId="4" fillId="3" borderId="12" xfId="1" applyFont="1" applyFill="1" applyBorder="1" applyAlignment="1" applyProtection="1">
      <alignment horizontal="left" vertical="top"/>
    </xf>
    <xf numFmtId="0" fontId="4" fillId="5" borderId="12" xfId="1" applyFont="1" applyFill="1" applyBorder="1" applyAlignment="1" applyProtection="1">
      <alignment horizontal="left" vertical="top"/>
    </xf>
    <xf numFmtId="0" fontId="4" fillId="6" borderId="12" xfId="1" applyFont="1" applyFill="1" applyBorder="1" applyAlignment="1" applyProtection="1">
      <alignment horizontal="left" vertical="top"/>
    </xf>
    <xf numFmtId="0" fontId="2" fillId="4" borderId="12" xfId="1" applyFont="1" applyFill="1" applyBorder="1" applyAlignment="1" applyProtection="1">
      <alignment horizontal="left" vertical="top"/>
    </xf>
    <xf numFmtId="49" fontId="2" fillId="4" borderId="12" xfId="1" applyNumberFormat="1" applyFont="1" applyFill="1" applyBorder="1" applyAlignment="1" applyProtection="1">
      <alignment horizontal="left" vertical="top"/>
    </xf>
    <xf numFmtId="0" fontId="2" fillId="0" borderId="1" xfId="1" applyFont="1" applyBorder="1" applyAlignment="1" applyProtection="1">
      <alignment horizontal="left" vertical="top"/>
    </xf>
    <xf numFmtId="0" fontId="2" fillId="0" borderId="2" xfId="1" applyFont="1" applyBorder="1" applyAlignment="1" applyProtection="1">
      <alignment horizontal="left" vertical="top"/>
    </xf>
    <xf numFmtId="0" fontId="2" fillId="0" borderId="3" xfId="1" applyFont="1" applyBorder="1" applyAlignment="1" applyProtection="1">
      <alignment horizontal="left" vertical="top"/>
    </xf>
    <xf numFmtId="0" fontId="2" fillId="0" borderId="4" xfId="1" applyFont="1" applyBorder="1" applyAlignment="1" applyProtection="1">
      <alignment horizontal="left" vertical="top"/>
    </xf>
    <xf numFmtId="0" fontId="2" fillId="0" borderId="0" xfId="1" applyFont="1" applyAlignment="1" applyProtection="1">
      <alignment horizontal="left" vertical="top"/>
    </xf>
    <xf numFmtId="0" fontId="2" fillId="0" borderId="5" xfId="1" applyFont="1" applyBorder="1" applyAlignment="1" applyProtection="1">
      <alignment horizontal="left" vertical="top"/>
    </xf>
    <xf numFmtId="0" fontId="2" fillId="0" borderId="6" xfId="1" applyFont="1" applyBorder="1" applyAlignment="1" applyProtection="1">
      <alignment horizontal="left" vertical="top"/>
    </xf>
    <xf numFmtId="0" fontId="2" fillId="0" borderId="7" xfId="1" applyFont="1" applyBorder="1" applyAlignment="1" applyProtection="1">
      <alignment horizontal="left" vertical="top"/>
    </xf>
    <xf numFmtId="0" fontId="2" fillId="0" borderId="8" xfId="1" applyFont="1" applyBorder="1" applyAlignment="1" applyProtection="1">
      <alignment horizontal="left" vertical="top"/>
    </xf>
    <xf numFmtId="0" fontId="11" fillId="0" borderId="1" xfId="1" applyFont="1" applyBorder="1" applyAlignment="1" applyProtection="1">
      <alignment horizontal="center" vertical="center" wrapText="1"/>
    </xf>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1" fillId="0" borderId="4" xfId="1" applyFont="1" applyBorder="1" applyAlignment="1" applyProtection="1">
      <alignment horizontal="center" vertical="center" wrapText="1"/>
    </xf>
    <xf numFmtId="0" fontId="11" fillId="0" borderId="0" xfId="1" applyFont="1" applyAlignment="1" applyProtection="1">
      <alignment horizontal="center" vertical="center" wrapText="1"/>
    </xf>
    <xf numFmtId="0" fontId="11" fillId="0" borderId="5" xfId="1" applyFont="1" applyBorder="1" applyAlignment="1" applyProtection="1">
      <alignment horizontal="center" vertical="center" wrapText="1"/>
    </xf>
    <xf numFmtId="0" fontId="11" fillId="0" borderId="6" xfId="1" applyFont="1" applyBorder="1" applyAlignment="1" applyProtection="1">
      <alignment horizontal="center" vertical="center" wrapText="1"/>
    </xf>
    <xf numFmtId="0" fontId="11" fillId="0" borderId="7" xfId="1" applyFont="1" applyBorder="1" applyAlignment="1" applyProtection="1">
      <alignment horizontal="center" vertical="center" wrapText="1"/>
    </xf>
    <xf numFmtId="0" fontId="11" fillId="0" borderId="8" xfId="1" applyFont="1" applyBorder="1" applyAlignment="1" applyProtection="1">
      <alignment horizontal="center" vertical="center" wrapText="1"/>
    </xf>
  </cellXfs>
  <cellStyles count="3">
    <cellStyle name="Normal" xfId="0" builtinId="0"/>
    <cellStyle name="Normal 4" xfId="1" xr:uid="{EA3A640E-8E30-44F2-92BF-31D7350368A5}"/>
    <cellStyle name="Porcentaje 2" xfId="2" xr:uid="{77F4C9DC-DD36-4D8C-B7E1-691065FF8AAE}"/>
  </cellStyles>
  <dxfs count="262">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theme="2" tint="-0.24994659260841701"/>
        </patternFill>
      </fill>
    </dxf>
    <dxf>
      <font>
        <color theme="0"/>
      </font>
      <fill>
        <patternFill>
          <bgColor rgb="FF00B05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FFF66"/>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color theme="0"/>
      </font>
      <fill>
        <patternFill patternType="solid">
          <fgColor rgb="FFFF0000"/>
          <bgColor rgb="FFC00000"/>
        </patternFill>
      </fill>
    </dxf>
    <dxf>
      <font>
        <color rgb="FF9C0006"/>
      </font>
      <fill>
        <patternFill patternType="solid">
          <fgColor rgb="FFFFC7CE"/>
          <bgColor rgb="FFFFC7CE"/>
        </patternFill>
      </fill>
    </dxf>
    <dxf>
      <fill>
        <patternFill patternType="solid">
          <fgColor rgb="FFFFFF66"/>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ont>
        <color theme="0"/>
      </font>
      <fill>
        <patternFill>
          <bgColor rgb="FFFF0000"/>
        </patternFill>
      </fill>
    </dxf>
    <dxf>
      <fill>
        <patternFill>
          <bgColor theme="2" tint="-0.24994659260841701"/>
        </patternFill>
      </fill>
    </dxf>
    <dxf>
      <font>
        <color theme="0"/>
      </font>
      <fill>
        <patternFill>
          <bgColor rgb="FF00B05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FFFF66"/>
          <bgColor rgb="FFFFFF00"/>
        </patternFill>
      </fill>
    </dxf>
    <dxf>
      <font>
        <color theme="0"/>
      </font>
      <fill>
        <patternFill>
          <bgColor rgb="FFFF0000"/>
        </patternFill>
      </fill>
    </dxf>
    <dxf>
      <fill>
        <patternFill>
          <bgColor theme="2" tint="-0.24994659260841701"/>
        </patternFill>
      </fill>
    </dxf>
    <dxf>
      <font>
        <color theme="0"/>
      </font>
      <fill>
        <patternFill>
          <bgColor rgb="FF00B05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ont>
        <color theme="0"/>
      </font>
      <fill>
        <patternFill>
          <bgColor rgb="FFFF0000"/>
        </patternFill>
      </fill>
    </dxf>
    <dxf>
      <fill>
        <patternFill>
          <bgColor theme="2" tint="-0.24994659260841701"/>
        </patternFill>
      </fill>
    </dxf>
    <dxf>
      <font>
        <color theme="0"/>
      </font>
      <fill>
        <patternFill>
          <bgColor rgb="FF00B050"/>
        </patternFill>
      </fill>
    </dxf>
    <dxf>
      <fill>
        <patternFill patternType="solid">
          <fgColor rgb="FF92D050"/>
          <bgColor rgb="FF92D050"/>
        </patternFill>
      </fill>
    </dxf>
    <dxf>
      <fill>
        <patternFill patternType="solid">
          <fgColor rgb="FF00B050"/>
          <bgColor rgb="FF00B050"/>
        </patternFill>
      </fill>
    </dxf>
    <dxf>
      <font>
        <color auto="1"/>
      </font>
      <fill>
        <patternFill patternType="solid">
          <fgColor rgb="FFFFFF66"/>
          <bgColor rgb="FFFFFF00"/>
        </patternFill>
      </fill>
    </dxf>
    <dxf>
      <font>
        <color theme="0"/>
      </font>
      <fill>
        <patternFill patternType="solid">
          <fgColor rgb="FFFFC000"/>
          <bgColor rgb="FFFF0000"/>
        </patternFill>
      </fill>
    </dxf>
    <dxf>
      <font>
        <b val="0"/>
        <i val="0"/>
        <color theme="0"/>
      </font>
      <fill>
        <patternFill patternType="solid">
          <fgColor rgb="FFFF0000"/>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E36C09"/>
          <bgColor rgb="FFFF0000"/>
        </patternFill>
      </fill>
    </dxf>
    <dxf>
      <font>
        <color theme="0"/>
      </font>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FF00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00"/>
        </patternFill>
      </fill>
    </dxf>
    <dxf>
      <font>
        <color theme="0"/>
      </font>
      <fill>
        <patternFill patternType="solid">
          <fgColor rgb="FFFFC000"/>
          <bgColor rgb="FFFF0000"/>
        </patternFill>
      </fill>
    </dxf>
    <dxf>
      <font>
        <color theme="0"/>
      </font>
      <fill>
        <patternFill patternType="solid">
          <fgColor rgb="FFFF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754298</xdr:colOff>
      <xdr:row>0</xdr:row>
      <xdr:rowOff>87816</xdr:rowOff>
    </xdr:from>
    <xdr:ext cx="3897622" cy="1224834"/>
    <xdr:pic>
      <xdr:nvPicPr>
        <xdr:cNvPr id="2" name="Imagen 1">
          <a:extLst>
            <a:ext uri="{FF2B5EF4-FFF2-40B4-BE49-F238E27FC236}">
              <a16:creationId xmlns:a16="http://schemas.microsoft.com/office/drawing/2014/main" id="{E9F32155-F8CB-43D9-A738-A591230F07EE}"/>
            </a:ext>
          </a:extLst>
        </xdr:cNvPr>
        <xdr:cNvPicPr>
          <a:picLocks noChangeAspect="1"/>
        </xdr:cNvPicPr>
      </xdr:nvPicPr>
      <xdr:blipFill>
        <a:blip xmlns:r="http://schemas.openxmlformats.org/officeDocument/2006/relationships" r:embed="rId1"/>
        <a:stretch>
          <a:fillRect/>
        </a:stretch>
      </xdr:blipFill>
      <xdr:spPr>
        <a:xfrm>
          <a:off x="400050" y="87816"/>
          <a:ext cx="3897622" cy="122483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EB81-D7ED-4EA0-94EB-77510E9875F8}">
  <dimension ref="A1:AM28"/>
  <sheetViews>
    <sheetView tabSelected="1" zoomScale="62" zoomScaleNormal="62" workbookViewId="0">
      <selection activeCell="L15" sqref="L15"/>
    </sheetView>
  </sheetViews>
  <sheetFormatPr baseColWidth="10" defaultColWidth="14.42578125" defaultRowHeight="15" customHeight="1" x14ac:dyDescent="0.25"/>
  <cols>
    <col min="1" max="1" width="2" style="1" customWidth="1"/>
    <col min="2" max="2" width="4" style="2" customWidth="1"/>
    <col min="3" max="3" width="18.28515625" style="2" hidden="1" customWidth="1"/>
    <col min="4" max="4" width="18.28515625" style="2" customWidth="1"/>
    <col min="5" max="5" width="39.140625" style="2" customWidth="1"/>
    <col min="6" max="6" width="32.5703125" style="2" customWidth="1"/>
    <col min="7" max="7" width="21.140625" style="2" customWidth="1"/>
    <col min="8" max="8" width="41.42578125" style="2" customWidth="1"/>
    <col min="9" max="9" width="16.85546875" style="2" customWidth="1"/>
    <col min="10" max="10" width="28.42578125" style="2" customWidth="1"/>
    <col min="11" max="11" width="17.85546875" style="2" customWidth="1"/>
    <col min="12" max="12" width="23.7109375" style="2" customWidth="1"/>
    <col min="13" max="13" width="6.28515625" style="2" customWidth="1"/>
    <col min="14" max="14" width="27.28515625" style="2" customWidth="1"/>
    <col min="15" max="15" width="6.7109375" style="2" customWidth="1"/>
    <col min="16" max="16" width="17.5703125" style="2" customWidth="1"/>
    <col min="17" max="17" width="9.42578125" style="2" customWidth="1"/>
    <col min="18" max="18" width="23.5703125" style="2" customWidth="1"/>
    <col min="19" max="19" width="5.85546875" style="2" customWidth="1"/>
    <col min="20" max="20" width="73.85546875" style="2" customWidth="1"/>
    <col min="21" max="21" width="20.140625" style="2" customWidth="1"/>
    <col min="22" max="22" width="6.85546875" style="2" customWidth="1"/>
    <col min="23" max="23" width="5" style="2" customWidth="1"/>
    <col min="24" max="24" width="5.5703125" style="2" customWidth="1"/>
    <col min="25" max="25" width="7.140625" style="2" customWidth="1"/>
    <col min="26" max="26" width="6.7109375" style="2" customWidth="1"/>
    <col min="27" max="27" width="6.5703125" style="2" customWidth="1"/>
    <col min="28" max="28" width="0.28515625" style="2" customWidth="1"/>
    <col min="29" max="29" width="0.140625" style="2" customWidth="1"/>
    <col min="30" max="30" width="23.28515625" style="2" customWidth="1"/>
    <col min="31" max="31" width="10.42578125" style="2" customWidth="1"/>
    <col min="32" max="32" width="19.140625" style="2" customWidth="1"/>
    <col min="33" max="33" width="9.140625" style="2" customWidth="1"/>
    <col min="34" max="34" width="21.85546875" style="2" customWidth="1"/>
    <col min="35" max="35" width="14" style="2" customWidth="1"/>
    <col min="36" max="36" width="27" style="2" customWidth="1"/>
    <col min="37" max="37" width="32" style="2" bestFit="1" customWidth="1"/>
    <col min="38" max="38" width="24.5703125" style="2" customWidth="1"/>
    <col min="39" max="39" width="17.7109375" style="2" bestFit="1" customWidth="1"/>
    <col min="40" max="16384" width="14.42578125" style="2"/>
  </cols>
  <sheetData>
    <row r="1" spans="1:39" ht="15" customHeight="1" x14ac:dyDescent="0.25">
      <c r="B1" s="120"/>
      <c r="C1" s="121"/>
      <c r="D1" s="121"/>
      <c r="E1" s="121"/>
      <c r="F1" s="121"/>
      <c r="G1" s="122"/>
      <c r="H1" s="129" t="s">
        <v>0</v>
      </c>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1"/>
      <c r="AJ1" s="115" t="s">
        <v>1</v>
      </c>
      <c r="AK1" s="115"/>
      <c r="AL1" s="118" t="s">
        <v>2</v>
      </c>
      <c r="AM1" s="118"/>
    </row>
    <row r="2" spans="1:39" ht="15" customHeight="1" x14ac:dyDescent="0.25">
      <c r="B2" s="123"/>
      <c r="C2" s="124"/>
      <c r="D2" s="124"/>
      <c r="E2" s="124"/>
      <c r="F2" s="124"/>
      <c r="G2" s="125"/>
      <c r="H2" s="132"/>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4"/>
      <c r="AJ2" s="115"/>
      <c r="AK2" s="115"/>
      <c r="AL2" s="118"/>
      <c r="AM2" s="118"/>
    </row>
    <row r="3" spans="1:39" ht="5.25" customHeight="1" x14ac:dyDescent="0.25">
      <c r="B3" s="123"/>
      <c r="C3" s="124"/>
      <c r="D3" s="124"/>
      <c r="E3" s="124"/>
      <c r="F3" s="124"/>
      <c r="G3" s="125"/>
      <c r="H3" s="132"/>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4"/>
      <c r="AJ3" s="3"/>
      <c r="AK3" s="4"/>
      <c r="AL3" s="5"/>
      <c r="AM3" s="5"/>
    </row>
    <row r="4" spans="1:39" ht="30" customHeight="1" x14ac:dyDescent="0.25">
      <c r="B4" s="123"/>
      <c r="C4" s="124"/>
      <c r="D4" s="124"/>
      <c r="E4" s="124"/>
      <c r="F4" s="124"/>
      <c r="G4" s="125"/>
      <c r="H4" s="132"/>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4"/>
      <c r="AJ4" s="116" t="s">
        <v>3</v>
      </c>
      <c r="AK4" s="116"/>
      <c r="AL4" s="119" t="s">
        <v>4</v>
      </c>
      <c r="AM4" s="119"/>
    </row>
    <row r="5" spans="1:39" ht="6" customHeight="1" x14ac:dyDescent="0.25">
      <c r="B5" s="123"/>
      <c r="C5" s="124"/>
      <c r="D5" s="124"/>
      <c r="E5" s="124"/>
      <c r="F5" s="124"/>
      <c r="G5" s="125"/>
      <c r="H5" s="132"/>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4"/>
      <c r="AJ5" s="3"/>
      <c r="AK5" s="3"/>
      <c r="AL5" s="5"/>
      <c r="AM5" s="5"/>
    </row>
    <row r="6" spans="1:39" ht="33" customHeight="1" x14ac:dyDescent="0.25">
      <c r="B6" s="126"/>
      <c r="C6" s="127"/>
      <c r="D6" s="127"/>
      <c r="E6" s="127"/>
      <c r="F6" s="127"/>
      <c r="G6" s="128"/>
      <c r="H6" s="135"/>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7"/>
      <c r="AJ6" s="117" t="s">
        <v>5</v>
      </c>
      <c r="AK6" s="117"/>
      <c r="AL6" s="119" t="s">
        <v>6</v>
      </c>
      <c r="AM6" s="119"/>
    </row>
    <row r="7" spans="1:39" s="1" customFormat="1" ht="15" customHeight="1" x14ac:dyDescent="0.25">
      <c r="B7" s="6"/>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8"/>
      <c r="AK7" s="5"/>
      <c r="AL7" s="5"/>
      <c r="AM7" s="5"/>
    </row>
    <row r="8" spans="1:39" ht="12" customHeight="1" x14ac:dyDescent="0.25">
      <c r="B8" s="9"/>
      <c r="C8" s="10"/>
      <c r="D8" s="10"/>
      <c r="E8" s="10"/>
      <c r="F8" s="10"/>
      <c r="G8" s="8"/>
      <c r="H8" s="8"/>
      <c r="I8" s="8"/>
      <c r="J8" s="8"/>
      <c r="K8" s="8"/>
      <c r="L8" s="8"/>
      <c r="M8" s="8"/>
      <c r="N8" s="8"/>
      <c r="O8" s="8"/>
      <c r="P8" s="8"/>
      <c r="Q8" s="8"/>
      <c r="R8" s="8"/>
      <c r="S8" s="8"/>
      <c r="T8" s="8"/>
      <c r="U8" s="8"/>
      <c r="V8" s="8"/>
      <c r="W8" s="8"/>
      <c r="X8" s="8"/>
      <c r="Y8" s="8"/>
      <c r="Z8" s="8"/>
      <c r="AA8" s="8"/>
      <c r="AB8" s="8"/>
      <c r="AC8" s="8"/>
      <c r="AD8" s="8"/>
      <c r="AE8" s="8"/>
      <c r="AF8" s="8"/>
      <c r="AG8" s="8"/>
      <c r="AH8" s="8"/>
      <c r="AI8" s="8"/>
      <c r="AJ8" s="11"/>
      <c r="AK8" s="5"/>
      <c r="AL8" s="5"/>
      <c r="AM8" s="3"/>
    </row>
    <row r="9" spans="1:39" ht="37.5" customHeight="1" x14ac:dyDescent="0.25">
      <c r="B9" s="110" t="s">
        <v>7</v>
      </c>
      <c r="C9" s="111"/>
      <c r="D9" s="111"/>
      <c r="E9" s="111"/>
      <c r="F9" s="112"/>
      <c r="G9" s="114" t="s">
        <v>8</v>
      </c>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row>
    <row r="10" spans="1:39" ht="36" customHeight="1" x14ac:dyDescent="0.25">
      <c r="B10" s="110" t="s">
        <v>9</v>
      </c>
      <c r="C10" s="111"/>
      <c r="D10" s="111"/>
      <c r="E10" s="111"/>
      <c r="F10" s="112"/>
      <c r="G10" s="113" t="s">
        <v>106</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row>
    <row r="11" spans="1:39" ht="14.25" customHeight="1" x14ac:dyDescent="0.2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row r="12" spans="1:39" ht="36" customHeight="1" x14ac:dyDescent="0.25">
      <c r="B12" s="97" t="s">
        <v>10</v>
      </c>
      <c r="C12" s="97"/>
      <c r="D12" s="97"/>
      <c r="E12" s="96"/>
      <c r="F12" s="96"/>
      <c r="G12" s="96"/>
      <c r="H12" s="96"/>
      <c r="I12" s="96"/>
      <c r="J12" s="96"/>
      <c r="K12" s="96"/>
      <c r="L12" s="99" t="s">
        <v>11</v>
      </c>
      <c r="M12" s="100"/>
      <c r="N12" s="100"/>
      <c r="O12" s="100"/>
      <c r="P12" s="100"/>
      <c r="Q12" s="100"/>
      <c r="R12" s="100"/>
      <c r="S12" s="101" t="s">
        <v>12</v>
      </c>
      <c r="T12" s="102"/>
      <c r="U12" s="102"/>
      <c r="V12" s="102"/>
      <c r="W12" s="102"/>
      <c r="X12" s="102"/>
      <c r="Y12" s="102"/>
      <c r="Z12" s="102"/>
      <c r="AA12" s="13"/>
      <c r="AB12" s="13"/>
      <c r="AC12" s="103" t="s">
        <v>13</v>
      </c>
      <c r="AD12" s="104"/>
      <c r="AE12" s="104"/>
      <c r="AF12" s="104"/>
      <c r="AG12" s="104"/>
      <c r="AH12" s="105"/>
      <c r="AI12" s="93" t="s">
        <v>14</v>
      </c>
      <c r="AJ12" s="94"/>
      <c r="AK12" s="94"/>
      <c r="AL12" s="94"/>
      <c r="AM12" s="94"/>
    </row>
    <row r="13" spans="1:39" ht="31.5" customHeight="1" x14ac:dyDescent="0.25">
      <c r="B13" s="95" t="s">
        <v>15</v>
      </c>
      <c r="C13" s="97" t="s">
        <v>16</v>
      </c>
      <c r="D13" s="14"/>
      <c r="E13" s="98" t="s">
        <v>17</v>
      </c>
      <c r="F13" s="98" t="s">
        <v>18</v>
      </c>
      <c r="G13" s="98" t="s">
        <v>19</v>
      </c>
      <c r="H13" s="98" t="s">
        <v>20</v>
      </c>
      <c r="I13" s="107" t="s">
        <v>21</v>
      </c>
      <c r="J13" s="98" t="s">
        <v>22</v>
      </c>
      <c r="K13" s="85" t="s">
        <v>23</v>
      </c>
      <c r="L13" s="85" t="s">
        <v>24</v>
      </c>
      <c r="M13" s="87" t="s">
        <v>25</v>
      </c>
      <c r="N13" s="85" t="s">
        <v>26</v>
      </c>
      <c r="O13" s="85" t="s">
        <v>25</v>
      </c>
      <c r="P13" s="85" t="s">
        <v>27</v>
      </c>
      <c r="Q13" s="87" t="s">
        <v>25</v>
      </c>
      <c r="R13" s="85" t="s">
        <v>28</v>
      </c>
      <c r="S13" s="88" t="s">
        <v>29</v>
      </c>
      <c r="T13" s="90" t="s">
        <v>30</v>
      </c>
      <c r="U13" s="90" t="s">
        <v>31</v>
      </c>
      <c r="V13" s="92" t="s">
        <v>32</v>
      </c>
      <c r="W13" s="92"/>
      <c r="X13" s="92"/>
      <c r="Y13" s="92"/>
      <c r="Z13" s="92"/>
      <c r="AA13" s="92"/>
      <c r="AB13" s="15"/>
      <c r="AC13" s="83"/>
      <c r="AD13" s="81" t="s">
        <v>33</v>
      </c>
      <c r="AE13" s="83" t="s">
        <v>25</v>
      </c>
      <c r="AF13" s="81" t="s">
        <v>34</v>
      </c>
      <c r="AG13" s="83" t="s">
        <v>25</v>
      </c>
      <c r="AH13" s="81" t="s">
        <v>35</v>
      </c>
      <c r="AI13" s="77" t="s">
        <v>36</v>
      </c>
      <c r="AJ13" s="77" t="s">
        <v>37</v>
      </c>
      <c r="AK13" s="77" t="s">
        <v>38</v>
      </c>
      <c r="AL13" s="75" t="s">
        <v>39</v>
      </c>
      <c r="AM13" s="77" t="s">
        <v>40</v>
      </c>
    </row>
    <row r="14" spans="1:39" ht="51" customHeight="1" x14ac:dyDescent="0.25">
      <c r="B14" s="96"/>
      <c r="C14" s="96"/>
      <c r="D14" s="16" t="s">
        <v>41</v>
      </c>
      <c r="E14" s="96"/>
      <c r="F14" s="96"/>
      <c r="G14" s="98"/>
      <c r="H14" s="106"/>
      <c r="I14" s="108"/>
      <c r="J14" s="98"/>
      <c r="K14" s="109"/>
      <c r="L14" s="86"/>
      <c r="M14" s="86"/>
      <c r="N14" s="86"/>
      <c r="O14" s="86"/>
      <c r="P14" s="86"/>
      <c r="Q14" s="86"/>
      <c r="R14" s="86"/>
      <c r="S14" s="89"/>
      <c r="T14" s="91"/>
      <c r="U14" s="91"/>
      <c r="V14" s="17" t="s">
        <v>42</v>
      </c>
      <c r="W14" s="17" t="s">
        <v>43</v>
      </c>
      <c r="X14" s="17" t="s">
        <v>44</v>
      </c>
      <c r="Y14" s="17" t="s">
        <v>45</v>
      </c>
      <c r="Z14" s="17" t="s">
        <v>46</v>
      </c>
      <c r="AA14" s="17" t="s">
        <v>47</v>
      </c>
      <c r="AB14" s="18"/>
      <c r="AC14" s="84"/>
      <c r="AD14" s="82"/>
      <c r="AE14" s="84"/>
      <c r="AF14" s="82"/>
      <c r="AG14" s="84"/>
      <c r="AH14" s="82"/>
      <c r="AI14" s="77"/>
      <c r="AJ14" s="77"/>
      <c r="AK14" s="77"/>
      <c r="AL14" s="76"/>
      <c r="AM14" s="77"/>
    </row>
    <row r="15" spans="1:39" ht="90" customHeight="1" x14ac:dyDescent="0.25">
      <c r="A15" s="2"/>
      <c r="B15" s="37">
        <v>1</v>
      </c>
      <c r="C15" s="19"/>
      <c r="D15" s="64" t="s">
        <v>48</v>
      </c>
      <c r="E15" s="64" t="s">
        <v>49</v>
      </c>
      <c r="F15" s="64" t="s">
        <v>50</v>
      </c>
      <c r="G15" s="78"/>
      <c r="H15" s="64" t="s">
        <v>51</v>
      </c>
      <c r="I15" s="42" t="s">
        <v>52</v>
      </c>
      <c r="J15" s="42" t="s">
        <v>53</v>
      </c>
      <c r="K15" s="20">
        <v>5000</v>
      </c>
      <c r="L15" s="21" t="str">
        <f t="shared" ref="L15:L28" si="0">IF(K15&lt;=0,"",IF(K15&lt;=2,"MUY BAJA",IF(K15&lt;=24,"BAJA",IF(K15&lt;=500,"MEDIA",IF(K15&lt;=5000,"ALTA","MUY ALTA")))))</f>
        <v>ALTA</v>
      </c>
      <c r="M15" s="22">
        <f t="shared" ref="M15:M28" si="1">IF(L15="","",IF(L15="Muy Baja",0.2,IF(L15="Baja",0.4,IF(L15="Media",0.6,IF(L15="Alta",0.8,IF(L15="Muy Alta",1,))))))</f>
        <v>0.8</v>
      </c>
      <c r="N15" s="23" t="s">
        <v>54</v>
      </c>
      <c r="O15" s="24">
        <v>0.2</v>
      </c>
      <c r="P15" s="21" t="str">
        <f t="shared" ref="P15:P28" si="2">IF(O15=0.2,"LEVE",IF(O15=0.4,"MENOR",IF(O15=0.6,"MODERADO",IF(O15=0.8,"MAYOR",IF(O15=1,"CATASTROFICO","")))))</f>
        <v>LEVE</v>
      </c>
      <c r="Q15" s="22">
        <f t="shared" ref="Q15:Q28" si="3">IF(P15="","",IF(P15="Leve",0.2,IF(P15="Menor",0.4,IF(P15="Moderado",0.6,IF(P15="Mayor",0.8,IF(P15="Catastrófico",1,))))))</f>
        <v>0.2</v>
      </c>
      <c r="R15" s="25" t="str">
        <f t="shared" ref="R15:R28" si="4">IF(OR(AND(L15="MUY BAJA",P15="LEVE"),AND(L15="MUY BAJA",P15="MENOR"),AND(L15="BAJA",P15="LEVE")),"BAJO",IF(OR(AND(L15="MUY BAJA",P15="MODERADO"),AND(L15="BAJA",P15="MENOR"),AND(L15="BAJA",P15="MODERADO"),AND(L15="MEDIA",P15="LEVE"),AND(L15="MEDIA",P15="MENOR"),AND(L15="MEDIA",P15="MODERADO"),AND(L15="ALTA",P15="LEVE"),AND(L15="ALTA",P15="MENOR")),"MODERADO",IF(OR(AND(L15="MUY BAJA",P15="MAYOR"),AND(L15="BAJA",P15="MAYOR"),AND(L15="MEDIA",P15="MAYOR"),AND(L15="ALTA",P15="MODERADO"),AND(L15="ALTA",P15="MAYOR"),AND(L15="MUY ALTA",P15="LEVE"),AND(L15="MUY ALTA",P15="MENOR"),AND(L15="MUY ALTA",P15="MODERADO"),AND(L15="MUY ALTA",P15="MAYOR")),"ALTO",IF(OR(AND(L15="MUY BAJA",P15="CATASTRÓFICO"),AND(L15="BAJA",P15="CATASTRÓFICO"),AND(L15="MEDIA",P15="CATASTRÓFICO"),AND(L15="ALTA",P15="CATASTRÓFICO"),AND(L15="MUY ALTA",P15="CATASTRÓFICO")),"EXTREMO",""))))</f>
        <v>MODERADO</v>
      </c>
      <c r="S15" s="26">
        <v>1</v>
      </c>
      <c r="T15" s="27" t="s">
        <v>55</v>
      </c>
      <c r="U15" s="26" t="s">
        <v>56</v>
      </c>
      <c r="V15" s="28" t="s">
        <v>57</v>
      </c>
      <c r="W15" s="28" t="s">
        <v>58</v>
      </c>
      <c r="X15" s="29" t="str">
        <f t="shared" ref="X15:X28" si="5">IF(AND(V15="Preventivo",W15="Automático"),"50%",IF(AND(V15="Preventivo",W15="Manual"),"40%",IF(AND(V15="Detectivo",W15="Automático"),"40%",IF(AND(V15="Detectivo",W15="Manual"),"30%",IF(AND(V15="Correctivo",W15="Automático"),"35%",IF(AND(V15="Correctivo",W15="Manual"),"25%",""))))))</f>
        <v>50%</v>
      </c>
      <c r="Y15" s="28" t="s">
        <v>59</v>
      </c>
      <c r="Z15" s="28" t="s">
        <v>60</v>
      </c>
      <c r="AA15" s="28" t="s">
        <v>61</v>
      </c>
      <c r="AB15" s="28"/>
      <c r="AC15" s="30">
        <f t="shared" ref="AC15:AC16" si="6">IFERROR(IF(U15="Probabilidad",(M15-(+M15*X15)),IF(U15="Impacto",M15,"")),"")</f>
        <v>0.4</v>
      </c>
      <c r="AD15" s="21" t="str">
        <f t="shared" ref="AD15:AD26" si="7">IFERROR(IF(AC15="","",IF(AC15&lt;=0.2,"MUY BAJA",IF(AC15&lt;=0.4,"BAJA",IF(AC15&lt;=0.6,"MEDIA",IF(AC15&lt;=0.8,"ALTA","MUY ALTA"))))),"")</f>
        <v>BAJA</v>
      </c>
      <c r="AE15" s="29">
        <f t="shared" ref="AE15:AE19" si="8">+AC15</f>
        <v>0.4</v>
      </c>
      <c r="AF15" s="21" t="str">
        <f t="shared" ref="AF15:AF26" si="9">P15</f>
        <v>LEVE</v>
      </c>
      <c r="AG15" s="29">
        <f t="shared" ref="AG15:AG26" si="10">IFERROR(IF(U15="Impacto",(Q15-(+Q15*X15)),IF(U15="Probabilidad",Q15,"")),"")</f>
        <v>0.2</v>
      </c>
      <c r="AH15" s="25" t="str">
        <f t="shared" ref="AH15:AH28" si="11">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BAJO</v>
      </c>
      <c r="AI15" s="71" t="s">
        <v>62</v>
      </c>
      <c r="AJ15" s="49" t="s">
        <v>63</v>
      </c>
      <c r="AK15" s="45" t="s">
        <v>63</v>
      </c>
      <c r="AL15" s="47" t="s">
        <v>63</v>
      </c>
      <c r="AM15" s="37" t="s">
        <v>64</v>
      </c>
    </row>
    <row r="16" spans="1:39" ht="64.5" customHeight="1" x14ac:dyDescent="0.25">
      <c r="A16" s="2"/>
      <c r="B16" s="56"/>
      <c r="C16" s="19"/>
      <c r="D16" s="65"/>
      <c r="E16" s="65"/>
      <c r="F16" s="65"/>
      <c r="G16" s="79"/>
      <c r="H16" s="65"/>
      <c r="I16" s="70"/>
      <c r="J16" s="70"/>
      <c r="K16" s="20">
        <v>5000</v>
      </c>
      <c r="L16" s="21" t="str">
        <f t="shared" si="0"/>
        <v>ALTA</v>
      </c>
      <c r="M16" s="22">
        <f t="shared" si="1"/>
        <v>0.8</v>
      </c>
      <c r="N16" s="23" t="s">
        <v>54</v>
      </c>
      <c r="O16" s="24">
        <v>0.2</v>
      </c>
      <c r="P16" s="21" t="str">
        <f>IF(O16=0.2,"LEVE",IF(O16=0.4,"MENOR",IF(O16=0.6,"MODERADO",IF(O16=0.8,"MAYOR",IF(O16=1,"CATASTROFICO","")))))</f>
        <v>LEVE</v>
      </c>
      <c r="Q16" s="22">
        <f t="shared" si="3"/>
        <v>0.2</v>
      </c>
      <c r="R16" s="25" t="str">
        <f t="shared" si="4"/>
        <v>MODERADO</v>
      </c>
      <c r="S16" s="26">
        <v>2</v>
      </c>
      <c r="T16" s="27" t="s">
        <v>65</v>
      </c>
      <c r="U16" s="26" t="s">
        <v>56</v>
      </c>
      <c r="V16" s="28" t="s">
        <v>57</v>
      </c>
      <c r="W16" s="28" t="s">
        <v>58</v>
      </c>
      <c r="X16" s="29" t="str">
        <f t="shared" si="5"/>
        <v>50%</v>
      </c>
      <c r="Y16" s="28" t="s">
        <v>59</v>
      </c>
      <c r="Z16" s="28" t="s">
        <v>60</v>
      </c>
      <c r="AA16" s="28" t="s">
        <v>61</v>
      </c>
      <c r="AB16" s="28"/>
      <c r="AC16" s="30">
        <f t="shared" si="6"/>
        <v>0.4</v>
      </c>
      <c r="AD16" s="21" t="str">
        <f t="shared" si="7"/>
        <v>BAJA</v>
      </c>
      <c r="AE16" s="29">
        <f t="shared" si="8"/>
        <v>0.4</v>
      </c>
      <c r="AF16" s="21" t="str">
        <f>P16</f>
        <v>LEVE</v>
      </c>
      <c r="AG16" s="29">
        <f t="shared" si="10"/>
        <v>0.2</v>
      </c>
      <c r="AH16" s="25" t="str">
        <f t="shared" si="11"/>
        <v>BAJO</v>
      </c>
      <c r="AI16" s="72"/>
      <c r="AJ16" s="50"/>
      <c r="AK16" s="74"/>
      <c r="AL16" s="55"/>
      <c r="AM16" s="56"/>
    </row>
    <row r="17" spans="1:39" ht="65.25" customHeight="1" x14ac:dyDescent="0.25">
      <c r="A17" s="2"/>
      <c r="B17" s="38"/>
      <c r="C17" s="19"/>
      <c r="D17" s="66"/>
      <c r="E17" s="66"/>
      <c r="F17" s="66"/>
      <c r="G17" s="80"/>
      <c r="H17" s="66"/>
      <c r="I17" s="43"/>
      <c r="J17" s="43"/>
      <c r="K17" s="20">
        <v>5000</v>
      </c>
      <c r="L17" s="21" t="str">
        <f t="shared" si="0"/>
        <v>ALTA</v>
      </c>
      <c r="M17" s="22">
        <f t="shared" si="1"/>
        <v>0.8</v>
      </c>
      <c r="N17" s="23" t="s">
        <v>54</v>
      </c>
      <c r="O17" s="24">
        <v>0.2</v>
      </c>
      <c r="P17" s="21" t="str">
        <f t="shared" si="2"/>
        <v>LEVE</v>
      </c>
      <c r="Q17" s="22">
        <f t="shared" si="3"/>
        <v>0.2</v>
      </c>
      <c r="R17" s="25" t="str">
        <f t="shared" si="4"/>
        <v>MODERADO</v>
      </c>
      <c r="S17" s="26">
        <v>3</v>
      </c>
      <c r="T17" s="27" t="s">
        <v>66</v>
      </c>
      <c r="U17" s="26" t="s">
        <v>56</v>
      </c>
      <c r="V17" s="28" t="s">
        <v>57</v>
      </c>
      <c r="W17" s="28" t="s">
        <v>58</v>
      </c>
      <c r="X17" s="29" t="str">
        <f t="shared" si="5"/>
        <v>50%</v>
      </c>
      <c r="Y17" s="28" t="s">
        <v>59</v>
      </c>
      <c r="Z17" s="28" t="s">
        <v>60</v>
      </c>
      <c r="AA17" s="28" t="s">
        <v>61</v>
      </c>
      <c r="AB17" s="31">
        <f>IF(ISBLANK(T16),0,X17*AC15)</f>
        <v>0.2</v>
      </c>
      <c r="AC17" s="31">
        <f>AC15-AB17</f>
        <v>0.2</v>
      </c>
      <c r="AD17" s="21" t="str">
        <f t="shared" si="7"/>
        <v>MUY BAJA</v>
      </c>
      <c r="AE17" s="29">
        <f t="shared" si="8"/>
        <v>0.2</v>
      </c>
      <c r="AF17" s="21" t="str">
        <f t="shared" si="9"/>
        <v>LEVE</v>
      </c>
      <c r="AG17" s="29">
        <f t="shared" si="10"/>
        <v>0.2</v>
      </c>
      <c r="AH17" s="25" t="str">
        <f t="shared" si="11"/>
        <v>BAJO</v>
      </c>
      <c r="AI17" s="73"/>
      <c r="AJ17" s="51"/>
      <c r="AK17" s="46"/>
      <c r="AL17" s="48"/>
      <c r="AM17" s="38"/>
    </row>
    <row r="18" spans="1:39" ht="96" customHeight="1" x14ac:dyDescent="0.25">
      <c r="A18" s="2"/>
      <c r="B18" s="57">
        <v>2</v>
      </c>
      <c r="C18" s="19"/>
      <c r="D18" s="64" t="s">
        <v>67</v>
      </c>
      <c r="E18" s="64" t="s">
        <v>68</v>
      </c>
      <c r="F18" s="64" t="s">
        <v>69</v>
      </c>
      <c r="G18" s="64" t="s">
        <v>70</v>
      </c>
      <c r="H18" s="64" t="s">
        <v>71</v>
      </c>
      <c r="I18" s="42" t="s">
        <v>52</v>
      </c>
      <c r="J18" s="42" t="s">
        <v>53</v>
      </c>
      <c r="K18" s="20">
        <v>6000</v>
      </c>
      <c r="L18" s="21" t="str">
        <f t="shared" si="0"/>
        <v>MUY ALTA</v>
      </c>
      <c r="M18" s="22">
        <f t="shared" si="1"/>
        <v>1</v>
      </c>
      <c r="N18" s="23" t="s">
        <v>72</v>
      </c>
      <c r="O18" s="24">
        <v>0.6</v>
      </c>
      <c r="P18" s="21" t="str">
        <f t="shared" si="2"/>
        <v>MODERADO</v>
      </c>
      <c r="Q18" s="22">
        <f t="shared" si="3"/>
        <v>0.6</v>
      </c>
      <c r="R18" s="25" t="str">
        <f t="shared" si="4"/>
        <v>ALTO</v>
      </c>
      <c r="S18" s="26">
        <v>1</v>
      </c>
      <c r="T18" s="27" t="s">
        <v>73</v>
      </c>
      <c r="U18" s="26" t="s">
        <v>56</v>
      </c>
      <c r="V18" s="28" t="s">
        <v>57</v>
      </c>
      <c r="W18" s="28" t="s">
        <v>58</v>
      </c>
      <c r="X18" s="29" t="str">
        <f t="shared" si="5"/>
        <v>50%</v>
      </c>
      <c r="Y18" s="28" t="s">
        <v>59</v>
      </c>
      <c r="Z18" s="28" t="s">
        <v>60</v>
      </c>
      <c r="AA18" s="28" t="s">
        <v>61</v>
      </c>
      <c r="AB18" s="28"/>
      <c r="AC18" s="30">
        <f t="shared" ref="AC18" si="12">IFERROR(IF(U18="Probabilidad",(M18-(+M18*X18)),IF(U18="Impacto",M18,"")),"")</f>
        <v>0.5</v>
      </c>
      <c r="AD18" s="21" t="str">
        <f t="shared" si="7"/>
        <v>MEDIA</v>
      </c>
      <c r="AE18" s="29">
        <f t="shared" si="8"/>
        <v>0.5</v>
      </c>
      <c r="AF18" s="21" t="str">
        <f t="shared" si="9"/>
        <v>MODERADO</v>
      </c>
      <c r="AG18" s="29">
        <f t="shared" si="10"/>
        <v>0.6</v>
      </c>
      <c r="AH18" s="25" t="str">
        <f t="shared" si="11"/>
        <v>MODERADO</v>
      </c>
      <c r="AI18" s="71" t="s">
        <v>74</v>
      </c>
      <c r="AJ18" s="49" t="s">
        <v>75</v>
      </c>
      <c r="AK18" s="45" t="s">
        <v>76</v>
      </c>
      <c r="AL18" s="47" t="s">
        <v>77</v>
      </c>
      <c r="AM18" s="37" t="s">
        <v>78</v>
      </c>
    </row>
    <row r="19" spans="1:39" ht="84" customHeight="1" x14ac:dyDescent="0.25">
      <c r="A19" s="2"/>
      <c r="B19" s="58"/>
      <c r="C19" s="19"/>
      <c r="D19" s="65"/>
      <c r="E19" s="65"/>
      <c r="F19" s="65"/>
      <c r="G19" s="65"/>
      <c r="H19" s="65"/>
      <c r="I19" s="70"/>
      <c r="J19" s="70"/>
      <c r="K19" s="20">
        <v>6000</v>
      </c>
      <c r="L19" s="21" t="str">
        <f t="shared" si="0"/>
        <v>MUY ALTA</v>
      </c>
      <c r="M19" s="22">
        <f t="shared" si="1"/>
        <v>1</v>
      </c>
      <c r="N19" s="23" t="s">
        <v>72</v>
      </c>
      <c r="O19" s="24">
        <v>0.6</v>
      </c>
      <c r="P19" s="21" t="str">
        <f t="shared" si="2"/>
        <v>MODERADO</v>
      </c>
      <c r="Q19" s="22">
        <f t="shared" si="3"/>
        <v>0.6</v>
      </c>
      <c r="R19" s="25" t="str">
        <f t="shared" si="4"/>
        <v>ALTO</v>
      </c>
      <c r="S19" s="26">
        <v>2</v>
      </c>
      <c r="T19" s="27" t="s">
        <v>79</v>
      </c>
      <c r="U19" s="26" t="s">
        <v>56</v>
      </c>
      <c r="V19" s="28" t="s">
        <v>57</v>
      </c>
      <c r="W19" s="28" t="s">
        <v>58</v>
      </c>
      <c r="X19" s="29" t="str">
        <f t="shared" si="5"/>
        <v>50%</v>
      </c>
      <c r="Y19" s="28" t="s">
        <v>59</v>
      </c>
      <c r="Z19" s="28" t="s">
        <v>60</v>
      </c>
      <c r="AA19" s="28" t="s">
        <v>61</v>
      </c>
      <c r="AB19" s="31">
        <f>IF(ISBLANK(T19),0,X19*AC18)</f>
        <v>0.25</v>
      </c>
      <c r="AC19" s="31">
        <f>$AC18-$AB$19</f>
        <v>0.25</v>
      </c>
      <c r="AD19" s="21" t="str">
        <f t="shared" si="7"/>
        <v>BAJA</v>
      </c>
      <c r="AE19" s="29">
        <f t="shared" si="8"/>
        <v>0.25</v>
      </c>
      <c r="AF19" s="21" t="str">
        <f t="shared" si="9"/>
        <v>MODERADO</v>
      </c>
      <c r="AG19" s="29">
        <f t="shared" si="10"/>
        <v>0.6</v>
      </c>
      <c r="AH19" s="25" t="str">
        <f t="shared" si="11"/>
        <v>MODERADO</v>
      </c>
      <c r="AI19" s="72"/>
      <c r="AJ19" s="50"/>
      <c r="AK19" s="53"/>
      <c r="AL19" s="55"/>
      <c r="AM19" s="56"/>
    </row>
    <row r="20" spans="1:39" ht="82.5" customHeight="1" x14ac:dyDescent="0.25">
      <c r="A20" s="2"/>
      <c r="B20" s="58"/>
      <c r="C20" s="19"/>
      <c r="D20" s="65"/>
      <c r="E20" s="65"/>
      <c r="F20" s="65"/>
      <c r="G20" s="65"/>
      <c r="H20" s="65"/>
      <c r="I20" s="70"/>
      <c r="J20" s="70"/>
      <c r="K20" s="20">
        <v>6000</v>
      </c>
      <c r="L20" s="21" t="str">
        <f t="shared" si="0"/>
        <v>MUY ALTA</v>
      </c>
      <c r="M20" s="22">
        <f t="shared" si="1"/>
        <v>1</v>
      </c>
      <c r="N20" s="22" t="s">
        <v>72</v>
      </c>
      <c r="O20" s="24">
        <v>0.6</v>
      </c>
      <c r="P20" s="21" t="str">
        <f t="shared" si="2"/>
        <v>MODERADO</v>
      </c>
      <c r="Q20" s="22">
        <f t="shared" si="3"/>
        <v>0.6</v>
      </c>
      <c r="R20" s="25" t="str">
        <f t="shared" si="4"/>
        <v>ALTO</v>
      </c>
      <c r="S20" s="26">
        <v>3</v>
      </c>
      <c r="T20" s="27" t="s">
        <v>80</v>
      </c>
      <c r="U20" s="26" t="s">
        <v>56</v>
      </c>
      <c r="V20" s="28" t="s">
        <v>57</v>
      </c>
      <c r="W20" s="28" t="s">
        <v>58</v>
      </c>
      <c r="X20" s="29" t="str">
        <f t="shared" si="5"/>
        <v>50%</v>
      </c>
      <c r="Y20" s="28" t="s">
        <v>59</v>
      </c>
      <c r="Z20" s="28" t="s">
        <v>60</v>
      </c>
      <c r="AA20" s="28" t="s">
        <v>61</v>
      </c>
      <c r="AB20" s="28"/>
      <c r="AC20" s="31">
        <f>$AC19-$AB$19</f>
        <v>0</v>
      </c>
      <c r="AD20" s="21" t="str">
        <f t="shared" si="7"/>
        <v>MUY BAJA</v>
      </c>
      <c r="AE20" s="29">
        <v>0.2</v>
      </c>
      <c r="AF20" s="21" t="str">
        <f t="shared" si="9"/>
        <v>MODERADO</v>
      </c>
      <c r="AG20" s="29">
        <f t="shared" si="10"/>
        <v>0.6</v>
      </c>
      <c r="AH20" s="25" t="str">
        <f t="shared" si="11"/>
        <v>MODERADO</v>
      </c>
      <c r="AI20" s="72"/>
      <c r="AJ20" s="50"/>
      <c r="AK20" s="53"/>
      <c r="AL20" s="55"/>
      <c r="AM20" s="56"/>
    </row>
    <row r="21" spans="1:39" ht="54" customHeight="1" x14ac:dyDescent="0.25">
      <c r="A21" s="2"/>
      <c r="B21" s="59"/>
      <c r="C21" s="19"/>
      <c r="D21" s="66"/>
      <c r="E21" s="66"/>
      <c r="F21" s="66"/>
      <c r="G21" s="66"/>
      <c r="H21" s="66"/>
      <c r="I21" s="43"/>
      <c r="J21" s="43"/>
      <c r="K21" s="20">
        <v>6000</v>
      </c>
      <c r="L21" s="21" t="str">
        <f t="shared" si="0"/>
        <v>MUY ALTA</v>
      </c>
      <c r="M21" s="22">
        <f t="shared" si="1"/>
        <v>1</v>
      </c>
      <c r="N21" s="22" t="s">
        <v>72</v>
      </c>
      <c r="O21" s="24">
        <v>0.6</v>
      </c>
      <c r="P21" s="21" t="str">
        <f t="shared" si="2"/>
        <v>MODERADO</v>
      </c>
      <c r="Q21" s="22">
        <f t="shared" si="3"/>
        <v>0.6</v>
      </c>
      <c r="R21" s="25" t="str">
        <f t="shared" si="4"/>
        <v>ALTO</v>
      </c>
      <c r="S21" s="26">
        <v>4</v>
      </c>
      <c r="T21" s="27" t="s">
        <v>81</v>
      </c>
      <c r="U21" s="26" t="s">
        <v>56</v>
      </c>
      <c r="V21" s="28" t="s">
        <v>57</v>
      </c>
      <c r="W21" s="28" t="s">
        <v>58</v>
      </c>
      <c r="X21" s="29" t="str">
        <f t="shared" si="5"/>
        <v>50%</v>
      </c>
      <c r="Y21" s="28" t="s">
        <v>59</v>
      </c>
      <c r="Z21" s="28" t="s">
        <v>60</v>
      </c>
      <c r="AA21" s="28" t="s">
        <v>61</v>
      </c>
      <c r="AB21" s="31">
        <f>IF(ISBLANK(T21),0,X21*AC20)</f>
        <v>0</v>
      </c>
      <c r="AC21" s="31">
        <f>AC20-AB21</f>
        <v>0</v>
      </c>
      <c r="AD21" s="21" t="str">
        <f t="shared" si="7"/>
        <v>MUY BAJA</v>
      </c>
      <c r="AE21" s="29">
        <v>0.2</v>
      </c>
      <c r="AF21" s="21" t="str">
        <f t="shared" si="9"/>
        <v>MODERADO</v>
      </c>
      <c r="AG21" s="29">
        <f t="shared" si="10"/>
        <v>0.6</v>
      </c>
      <c r="AH21" s="25" t="str">
        <f t="shared" si="11"/>
        <v>MODERADO</v>
      </c>
      <c r="AI21" s="73"/>
      <c r="AJ21" s="51"/>
      <c r="AK21" s="54"/>
      <c r="AL21" s="48"/>
      <c r="AM21" s="38"/>
    </row>
    <row r="22" spans="1:39" ht="103.15" customHeight="1" x14ac:dyDescent="0.25">
      <c r="A22" s="2"/>
      <c r="B22" s="32">
        <v>3</v>
      </c>
      <c r="C22" s="19"/>
      <c r="D22" s="61" t="s">
        <v>82</v>
      </c>
      <c r="E22" s="64" t="s">
        <v>83</v>
      </c>
      <c r="F22" s="64" t="s">
        <v>84</v>
      </c>
      <c r="G22" s="64" t="s">
        <v>70</v>
      </c>
      <c r="H22" s="67" t="s">
        <v>85</v>
      </c>
      <c r="I22" s="42" t="s">
        <v>52</v>
      </c>
      <c r="J22" s="42" t="s">
        <v>53</v>
      </c>
      <c r="K22" s="20">
        <v>5001</v>
      </c>
      <c r="L22" s="21" t="str">
        <f t="shared" si="0"/>
        <v>MUY ALTA</v>
      </c>
      <c r="M22" s="22">
        <f t="shared" si="1"/>
        <v>1</v>
      </c>
      <c r="N22" s="33" t="s">
        <v>86</v>
      </c>
      <c r="O22" s="24">
        <v>0.6</v>
      </c>
      <c r="P22" s="21" t="str">
        <f t="shared" si="2"/>
        <v>MODERADO</v>
      </c>
      <c r="Q22" s="22">
        <f t="shared" si="3"/>
        <v>0.6</v>
      </c>
      <c r="R22" s="25" t="str">
        <f t="shared" si="4"/>
        <v>ALTO</v>
      </c>
      <c r="S22" s="26">
        <v>1</v>
      </c>
      <c r="T22" s="34" t="s">
        <v>87</v>
      </c>
      <c r="U22" s="26" t="s">
        <v>56</v>
      </c>
      <c r="V22" s="28" t="s">
        <v>57</v>
      </c>
      <c r="W22" s="28" t="s">
        <v>58</v>
      </c>
      <c r="X22" s="29" t="str">
        <f t="shared" si="5"/>
        <v>50%</v>
      </c>
      <c r="Y22" s="28" t="s">
        <v>59</v>
      </c>
      <c r="Z22" s="28" t="s">
        <v>60</v>
      </c>
      <c r="AA22" s="28" t="s">
        <v>61</v>
      </c>
      <c r="AB22" s="31">
        <f t="shared" ref="AB22:AB26" si="13">IF(ISBLANK(T22),0,X22*AC21)</f>
        <v>0</v>
      </c>
      <c r="AC22" s="31">
        <f t="shared" ref="AC22:AC26" si="14">AC21-AB22</f>
        <v>0</v>
      </c>
      <c r="AD22" s="21" t="str">
        <f t="shared" si="7"/>
        <v>MUY BAJA</v>
      </c>
      <c r="AE22" s="29">
        <v>0.2</v>
      </c>
      <c r="AF22" s="21" t="str">
        <f t="shared" si="9"/>
        <v>MODERADO</v>
      </c>
      <c r="AG22" s="29">
        <f t="shared" si="10"/>
        <v>0.6</v>
      </c>
      <c r="AH22" s="25" t="str">
        <f t="shared" si="11"/>
        <v>MODERADO</v>
      </c>
      <c r="AI22" s="71" t="s">
        <v>74</v>
      </c>
      <c r="AJ22" s="49" t="s">
        <v>88</v>
      </c>
      <c r="AK22" s="52" t="s">
        <v>76</v>
      </c>
      <c r="AL22" s="47" t="s">
        <v>89</v>
      </c>
      <c r="AM22" s="37" t="s">
        <v>64</v>
      </c>
    </row>
    <row r="23" spans="1:39" ht="103.15" customHeight="1" x14ac:dyDescent="0.25">
      <c r="A23" s="2"/>
      <c r="B23" s="32"/>
      <c r="C23" s="19"/>
      <c r="D23" s="62"/>
      <c r="E23" s="65"/>
      <c r="F23" s="65"/>
      <c r="G23" s="65"/>
      <c r="H23" s="68"/>
      <c r="I23" s="70"/>
      <c r="J23" s="70"/>
      <c r="K23" s="20">
        <v>5001</v>
      </c>
      <c r="L23" s="21" t="str">
        <f t="shared" si="0"/>
        <v>MUY ALTA</v>
      </c>
      <c r="M23" s="22">
        <f t="shared" si="1"/>
        <v>1</v>
      </c>
      <c r="N23" s="33" t="s">
        <v>86</v>
      </c>
      <c r="O23" s="24">
        <v>0.6</v>
      </c>
      <c r="P23" s="21" t="str">
        <f t="shared" si="2"/>
        <v>MODERADO</v>
      </c>
      <c r="Q23" s="22">
        <f t="shared" si="3"/>
        <v>0.6</v>
      </c>
      <c r="R23" s="25" t="str">
        <f t="shared" si="4"/>
        <v>ALTO</v>
      </c>
      <c r="S23" s="26">
        <v>2</v>
      </c>
      <c r="T23" s="34" t="s">
        <v>90</v>
      </c>
      <c r="U23" s="26" t="s">
        <v>56</v>
      </c>
      <c r="V23" s="28" t="s">
        <v>57</v>
      </c>
      <c r="W23" s="28" t="s">
        <v>58</v>
      </c>
      <c r="X23" s="29" t="str">
        <f t="shared" si="5"/>
        <v>50%</v>
      </c>
      <c r="Y23" s="28" t="s">
        <v>59</v>
      </c>
      <c r="Z23" s="28" t="s">
        <v>60</v>
      </c>
      <c r="AA23" s="28" t="s">
        <v>61</v>
      </c>
      <c r="AB23" s="31">
        <f t="shared" si="13"/>
        <v>0</v>
      </c>
      <c r="AC23" s="31">
        <f t="shared" si="14"/>
        <v>0</v>
      </c>
      <c r="AD23" s="21" t="str">
        <f t="shared" si="7"/>
        <v>MUY BAJA</v>
      </c>
      <c r="AE23" s="29">
        <v>0.2</v>
      </c>
      <c r="AF23" s="21" t="str">
        <f t="shared" si="9"/>
        <v>MODERADO</v>
      </c>
      <c r="AG23" s="29">
        <f t="shared" si="10"/>
        <v>0.6</v>
      </c>
      <c r="AH23" s="25" t="str">
        <f t="shared" si="11"/>
        <v>MODERADO</v>
      </c>
      <c r="AI23" s="72"/>
      <c r="AJ23" s="50"/>
      <c r="AK23" s="53"/>
      <c r="AL23" s="55"/>
      <c r="AM23" s="56"/>
    </row>
    <row r="24" spans="1:39" ht="103.15" customHeight="1" x14ac:dyDescent="0.25">
      <c r="A24" s="2"/>
      <c r="B24" s="57"/>
      <c r="C24" s="19"/>
      <c r="D24" s="62"/>
      <c r="E24" s="65"/>
      <c r="F24" s="65"/>
      <c r="G24" s="65"/>
      <c r="H24" s="68"/>
      <c r="I24" s="70"/>
      <c r="J24" s="70"/>
      <c r="K24" s="20">
        <v>5001</v>
      </c>
      <c r="L24" s="21" t="str">
        <f t="shared" si="0"/>
        <v>MUY ALTA</v>
      </c>
      <c r="M24" s="22">
        <f t="shared" si="1"/>
        <v>1</v>
      </c>
      <c r="N24" s="33" t="s">
        <v>86</v>
      </c>
      <c r="O24" s="24">
        <v>0.6</v>
      </c>
      <c r="P24" s="21" t="str">
        <f t="shared" si="2"/>
        <v>MODERADO</v>
      </c>
      <c r="Q24" s="22">
        <f t="shared" si="3"/>
        <v>0.6</v>
      </c>
      <c r="R24" s="25" t="str">
        <f t="shared" si="4"/>
        <v>ALTO</v>
      </c>
      <c r="S24" s="26">
        <v>3</v>
      </c>
      <c r="T24" s="27" t="s">
        <v>91</v>
      </c>
      <c r="U24" s="26" t="s">
        <v>56</v>
      </c>
      <c r="V24" s="28" t="s">
        <v>57</v>
      </c>
      <c r="W24" s="28" t="s">
        <v>58</v>
      </c>
      <c r="X24" s="29" t="str">
        <f t="shared" si="5"/>
        <v>50%</v>
      </c>
      <c r="Y24" s="28" t="s">
        <v>59</v>
      </c>
      <c r="Z24" s="28" t="s">
        <v>60</v>
      </c>
      <c r="AA24" s="28" t="s">
        <v>61</v>
      </c>
      <c r="AB24" s="31">
        <f t="shared" si="13"/>
        <v>0</v>
      </c>
      <c r="AC24" s="31">
        <f t="shared" si="14"/>
        <v>0</v>
      </c>
      <c r="AD24" s="21" t="str">
        <f t="shared" si="7"/>
        <v>MUY BAJA</v>
      </c>
      <c r="AE24" s="29">
        <v>0.2</v>
      </c>
      <c r="AF24" s="21" t="str">
        <f t="shared" si="9"/>
        <v>MODERADO</v>
      </c>
      <c r="AG24" s="29">
        <f t="shared" si="10"/>
        <v>0.6</v>
      </c>
      <c r="AH24" s="25" t="str">
        <f t="shared" si="11"/>
        <v>MODERADO</v>
      </c>
      <c r="AI24" s="72"/>
      <c r="AJ24" s="50"/>
      <c r="AK24" s="53"/>
      <c r="AL24" s="55"/>
      <c r="AM24" s="56"/>
    </row>
    <row r="25" spans="1:39" ht="99" customHeight="1" x14ac:dyDescent="0.25">
      <c r="A25" s="2"/>
      <c r="B25" s="58"/>
      <c r="C25" s="19"/>
      <c r="D25" s="62"/>
      <c r="E25" s="65"/>
      <c r="F25" s="65"/>
      <c r="G25" s="65"/>
      <c r="H25" s="68"/>
      <c r="I25" s="70"/>
      <c r="J25" s="70"/>
      <c r="K25" s="20">
        <v>5001</v>
      </c>
      <c r="L25" s="21" t="str">
        <f t="shared" si="0"/>
        <v>MUY ALTA</v>
      </c>
      <c r="M25" s="22">
        <f t="shared" si="1"/>
        <v>1</v>
      </c>
      <c r="N25" s="33" t="s">
        <v>86</v>
      </c>
      <c r="O25" s="24">
        <v>0.6</v>
      </c>
      <c r="P25" s="21" t="str">
        <f t="shared" si="2"/>
        <v>MODERADO</v>
      </c>
      <c r="Q25" s="22">
        <f t="shared" si="3"/>
        <v>0.6</v>
      </c>
      <c r="R25" s="25" t="str">
        <f t="shared" si="4"/>
        <v>ALTO</v>
      </c>
      <c r="S25" s="26">
        <v>4</v>
      </c>
      <c r="T25" s="27" t="s">
        <v>92</v>
      </c>
      <c r="U25" s="26" t="s">
        <v>56</v>
      </c>
      <c r="V25" s="28" t="s">
        <v>57</v>
      </c>
      <c r="W25" s="28" t="s">
        <v>58</v>
      </c>
      <c r="X25" s="29" t="str">
        <f t="shared" si="5"/>
        <v>50%</v>
      </c>
      <c r="Y25" s="28" t="s">
        <v>59</v>
      </c>
      <c r="Z25" s="28" t="s">
        <v>60</v>
      </c>
      <c r="AA25" s="28" t="s">
        <v>61</v>
      </c>
      <c r="AB25" s="31">
        <f t="shared" si="13"/>
        <v>0</v>
      </c>
      <c r="AC25" s="31">
        <f t="shared" si="14"/>
        <v>0</v>
      </c>
      <c r="AD25" s="21" t="str">
        <f t="shared" si="7"/>
        <v>MUY BAJA</v>
      </c>
      <c r="AE25" s="29">
        <v>0.2</v>
      </c>
      <c r="AF25" s="21" t="str">
        <f t="shared" si="9"/>
        <v>MODERADO</v>
      </c>
      <c r="AG25" s="29">
        <f t="shared" si="10"/>
        <v>0.6</v>
      </c>
      <c r="AH25" s="25" t="str">
        <f t="shared" si="11"/>
        <v>MODERADO</v>
      </c>
      <c r="AI25" s="72"/>
      <c r="AJ25" s="50"/>
      <c r="AK25" s="53"/>
      <c r="AL25" s="55"/>
      <c r="AM25" s="56"/>
    </row>
    <row r="26" spans="1:39" ht="103.15" customHeight="1" x14ac:dyDescent="0.25">
      <c r="A26" s="2"/>
      <c r="B26" s="59"/>
      <c r="C26" s="19"/>
      <c r="D26" s="63"/>
      <c r="E26" s="66"/>
      <c r="F26" s="66"/>
      <c r="G26" s="66"/>
      <c r="H26" s="69"/>
      <c r="I26" s="43"/>
      <c r="J26" s="43"/>
      <c r="K26" s="20">
        <v>5001</v>
      </c>
      <c r="L26" s="21" t="str">
        <f t="shared" si="0"/>
        <v>MUY ALTA</v>
      </c>
      <c r="M26" s="22">
        <f t="shared" si="1"/>
        <v>1</v>
      </c>
      <c r="N26" s="33" t="s">
        <v>86</v>
      </c>
      <c r="O26" s="24">
        <v>0.6</v>
      </c>
      <c r="P26" s="21" t="str">
        <f t="shared" si="2"/>
        <v>MODERADO</v>
      </c>
      <c r="Q26" s="22">
        <f t="shared" si="3"/>
        <v>0.6</v>
      </c>
      <c r="R26" s="25" t="str">
        <f t="shared" si="4"/>
        <v>ALTO</v>
      </c>
      <c r="S26" s="26">
        <v>5</v>
      </c>
      <c r="T26" s="27" t="s">
        <v>93</v>
      </c>
      <c r="U26" s="26" t="s">
        <v>94</v>
      </c>
      <c r="V26" s="28" t="s">
        <v>57</v>
      </c>
      <c r="W26" s="28" t="s">
        <v>58</v>
      </c>
      <c r="X26" s="29" t="str">
        <f t="shared" si="5"/>
        <v>50%</v>
      </c>
      <c r="Y26" s="28" t="s">
        <v>59</v>
      </c>
      <c r="Z26" s="28" t="s">
        <v>60</v>
      </c>
      <c r="AA26" s="28" t="s">
        <v>61</v>
      </c>
      <c r="AB26" s="31">
        <f t="shared" si="13"/>
        <v>0</v>
      </c>
      <c r="AC26" s="31">
        <f t="shared" si="14"/>
        <v>0</v>
      </c>
      <c r="AD26" s="21" t="str">
        <f t="shared" si="7"/>
        <v>MUY BAJA</v>
      </c>
      <c r="AE26" s="29">
        <v>0.2</v>
      </c>
      <c r="AF26" s="21" t="str">
        <f t="shared" si="9"/>
        <v>MODERADO</v>
      </c>
      <c r="AG26" s="29">
        <f t="shared" si="10"/>
        <v>0.3</v>
      </c>
      <c r="AH26" s="25" t="str">
        <f t="shared" si="11"/>
        <v>MODERADO</v>
      </c>
      <c r="AI26" s="73"/>
      <c r="AJ26" s="51"/>
      <c r="AK26" s="54"/>
      <c r="AL26" s="48"/>
      <c r="AM26" s="38"/>
    </row>
    <row r="27" spans="1:39" ht="112.5" customHeight="1" x14ac:dyDescent="0.25">
      <c r="B27" s="60">
        <v>4</v>
      </c>
      <c r="C27" s="3"/>
      <c r="D27" s="39" t="s">
        <v>95</v>
      </c>
      <c r="E27" s="39" t="s">
        <v>96</v>
      </c>
      <c r="F27" s="39" t="s">
        <v>97</v>
      </c>
      <c r="G27" s="39" t="s">
        <v>98</v>
      </c>
      <c r="H27" s="39" t="s">
        <v>99</v>
      </c>
      <c r="I27" s="40" t="s">
        <v>52</v>
      </c>
      <c r="J27" s="42" t="s">
        <v>100</v>
      </c>
      <c r="K27" s="20">
        <v>365</v>
      </c>
      <c r="L27" s="21" t="str">
        <f t="shared" si="0"/>
        <v>MEDIA</v>
      </c>
      <c r="M27" s="22">
        <f t="shared" si="1"/>
        <v>0.6</v>
      </c>
      <c r="N27" s="23" t="s">
        <v>101</v>
      </c>
      <c r="O27" s="24">
        <v>0.2</v>
      </c>
      <c r="P27" s="21" t="str">
        <f t="shared" si="2"/>
        <v>LEVE</v>
      </c>
      <c r="Q27" s="22">
        <f t="shared" si="3"/>
        <v>0.2</v>
      </c>
      <c r="R27" s="25" t="str">
        <f t="shared" si="4"/>
        <v>MODERADO</v>
      </c>
      <c r="S27" s="26">
        <v>1</v>
      </c>
      <c r="T27" s="27" t="s">
        <v>102</v>
      </c>
      <c r="U27" s="26" t="s">
        <v>56</v>
      </c>
      <c r="V27" s="28" t="s">
        <v>57</v>
      </c>
      <c r="W27" s="28" t="s">
        <v>58</v>
      </c>
      <c r="X27" s="29" t="str">
        <f t="shared" si="5"/>
        <v>50%</v>
      </c>
      <c r="Y27" s="28" t="s">
        <v>59</v>
      </c>
      <c r="Z27" s="31">
        <f>IFERROR(IF(U27="Probabilidad",(M27-(+M27*X27)),IF(U27="Impacto",M27,"")),"")</f>
        <v>0.3</v>
      </c>
      <c r="AA27" s="28" t="s">
        <v>61</v>
      </c>
      <c r="AB27" s="3"/>
      <c r="AC27" s="3"/>
      <c r="AD27" s="21" t="str">
        <f>IFERROR(IF(Z27="","",IF(Z27&lt;=0.2,"MUY BAJA",IF(Z27&lt;=0.4,"BAJA",IF(Z27&lt;=0.6,"MEDIA",IF(Z27&lt;=0.8,"ALTA","MUY ALTA"))))),"")</f>
        <v>BAJA</v>
      </c>
      <c r="AE27" s="29">
        <f>+Z27</f>
        <v>0.3</v>
      </c>
      <c r="AF27" s="21" t="str">
        <f>P27</f>
        <v>LEVE</v>
      </c>
      <c r="AG27" s="29">
        <f>IFERROR(IF(U27="Impacto",(Q27-(+Q27*X27)),IF(U27="Probabilidad",Q27,"")),"")</f>
        <v>0.2</v>
      </c>
      <c r="AH27" s="25" t="str">
        <f t="shared" si="11"/>
        <v>BAJO</v>
      </c>
      <c r="AI27" s="35" t="s">
        <v>62</v>
      </c>
      <c r="AJ27" s="44" t="s">
        <v>103</v>
      </c>
      <c r="AK27" s="45" t="s">
        <v>76</v>
      </c>
      <c r="AL27" s="47" t="s">
        <v>104</v>
      </c>
      <c r="AM27" s="37" t="s">
        <v>64</v>
      </c>
    </row>
    <row r="28" spans="1:39" ht="93.75" customHeight="1" x14ac:dyDescent="0.25">
      <c r="B28" s="60"/>
      <c r="C28" s="3"/>
      <c r="D28" s="39"/>
      <c r="E28" s="39"/>
      <c r="F28" s="39"/>
      <c r="G28" s="39"/>
      <c r="H28" s="39"/>
      <c r="I28" s="41"/>
      <c r="J28" s="43"/>
      <c r="K28" s="20">
        <v>365</v>
      </c>
      <c r="L28" s="21" t="str">
        <f t="shared" si="0"/>
        <v>MEDIA</v>
      </c>
      <c r="M28" s="22">
        <f t="shared" si="1"/>
        <v>0.6</v>
      </c>
      <c r="N28" s="23" t="s">
        <v>101</v>
      </c>
      <c r="O28" s="24">
        <v>0.2</v>
      </c>
      <c r="P28" s="21" t="str">
        <f t="shared" si="2"/>
        <v>LEVE</v>
      </c>
      <c r="Q28" s="22">
        <f t="shared" si="3"/>
        <v>0.2</v>
      </c>
      <c r="R28" s="25" t="str">
        <f t="shared" si="4"/>
        <v>MODERADO</v>
      </c>
      <c r="S28" s="26">
        <v>2</v>
      </c>
      <c r="T28" s="27" t="s">
        <v>105</v>
      </c>
      <c r="U28" s="26" t="s">
        <v>56</v>
      </c>
      <c r="V28" s="28" t="s">
        <v>57</v>
      </c>
      <c r="W28" s="28" t="s">
        <v>58</v>
      </c>
      <c r="X28" s="29" t="str">
        <f t="shared" si="5"/>
        <v>50%</v>
      </c>
      <c r="Y28" s="28" t="s">
        <v>59</v>
      </c>
      <c r="Z28" s="31">
        <f>IFERROR(IF(U28="Probabilidad",(M28-(+M28*X28)),IF(U28="Impacto",M28,"")),"")</f>
        <v>0.3</v>
      </c>
      <c r="AA28" s="28" t="s">
        <v>61</v>
      </c>
      <c r="AB28" s="3"/>
      <c r="AC28" s="3"/>
      <c r="AD28" s="21" t="str">
        <f>IFERROR(IF(Z28="","",IF(Z28&lt;=0.2,"MUY BAJA",IF(Z28&lt;=0.4,"BAJA",IF(Z28&lt;=0.6,"MEDIA",IF(Z28&lt;=0.8,"ALTA","MUY ALTA"))))),"")</f>
        <v>BAJA</v>
      </c>
      <c r="AE28" s="29">
        <f>+Z28</f>
        <v>0.3</v>
      </c>
      <c r="AF28" s="21" t="str">
        <f>P28</f>
        <v>LEVE</v>
      </c>
      <c r="AG28" s="29">
        <f>IFERROR(IF(U28="Impacto",(Q28-(+Q28*X28)),IF(U28="Probabilidad",Q28,"")),"")</f>
        <v>0.2</v>
      </c>
      <c r="AH28" s="25" t="str">
        <f t="shared" si="11"/>
        <v>BAJO</v>
      </c>
      <c r="AI28" s="36"/>
      <c r="AJ28" s="44"/>
      <c r="AK28" s="46"/>
      <c r="AL28" s="48"/>
      <c r="AM28" s="38"/>
    </row>
  </sheetData>
  <sheetProtection algorithmName="SHA-512" hashValue="kwjuqHbs4b3a2flm7/A+paVG9X+kN/Cbo5UB0BpFvewAzE/2gsfDVqS1+qzJs4Js0dpmcMTATaAFVoEhbOloWQ==" saltValue="SW+Buv6aMQdp5oVbFdkN8Q==" spinCount="100000" sheet="1" objects="1" scenarios="1" insertColumns="0" insertRows="0" deleteColumns="0" deleteRows="0"/>
  <mergeCells count="99">
    <mergeCell ref="B10:F10"/>
    <mergeCell ref="G10:AM10"/>
    <mergeCell ref="G9:AM9"/>
    <mergeCell ref="AJ1:AK2"/>
    <mergeCell ref="AJ4:AK4"/>
    <mergeCell ref="AJ6:AK6"/>
    <mergeCell ref="AL1:AM2"/>
    <mergeCell ref="AL4:AM4"/>
    <mergeCell ref="AL6:AM6"/>
    <mergeCell ref="B1:G6"/>
    <mergeCell ref="H1:AI6"/>
    <mergeCell ref="B9:F9"/>
    <mergeCell ref="AI12:AM12"/>
    <mergeCell ref="B13:B14"/>
    <mergeCell ref="C13:C14"/>
    <mergeCell ref="E13:E14"/>
    <mergeCell ref="F13:F14"/>
    <mergeCell ref="G13:G14"/>
    <mergeCell ref="M13:M14"/>
    <mergeCell ref="B12:K12"/>
    <mergeCell ref="L12:R12"/>
    <mergeCell ref="S12:Z12"/>
    <mergeCell ref="AC12:AH12"/>
    <mergeCell ref="H13:H14"/>
    <mergeCell ref="I13:I14"/>
    <mergeCell ref="J13:J14"/>
    <mergeCell ref="K13:K14"/>
    <mergeCell ref="L13:L14"/>
    <mergeCell ref="AE13:AE14"/>
    <mergeCell ref="N13:N14"/>
    <mergeCell ref="O13:O14"/>
    <mergeCell ref="P13:P14"/>
    <mergeCell ref="Q13:Q14"/>
    <mergeCell ref="R13:R14"/>
    <mergeCell ref="S13:S14"/>
    <mergeCell ref="T13:T14"/>
    <mergeCell ref="U13:U14"/>
    <mergeCell ref="V13:AA13"/>
    <mergeCell ref="AC13:AC14"/>
    <mergeCell ref="AD13:AD14"/>
    <mergeCell ref="AL13:AL14"/>
    <mergeCell ref="AM13:AM14"/>
    <mergeCell ref="B15:B17"/>
    <mergeCell ref="D15:D17"/>
    <mergeCell ref="E15:E17"/>
    <mergeCell ref="F15:F17"/>
    <mergeCell ref="G15:G17"/>
    <mergeCell ref="H15:H17"/>
    <mergeCell ref="I15:I17"/>
    <mergeCell ref="J15:J17"/>
    <mergeCell ref="AF13:AF14"/>
    <mergeCell ref="AG13:AG14"/>
    <mergeCell ref="AH13:AH14"/>
    <mergeCell ref="AI13:AI14"/>
    <mergeCell ref="AJ13:AJ14"/>
    <mergeCell ref="AK13:AK14"/>
    <mergeCell ref="B18:B21"/>
    <mergeCell ref="D18:D21"/>
    <mergeCell ref="E18:E21"/>
    <mergeCell ref="F18:F21"/>
    <mergeCell ref="G18:G21"/>
    <mergeCell ref="AI15:AI17"/>
    <mergeCell ref="AJ15:AJ17"/>
    <mergeCell ref="AK15:AK17"/>
    <mergeCell ref="AL15:AL17"/>
    <mergeCell ref="AM15:AM17"/>
    <mergeCell ref="AL18:AL21"/>
    <mergeCell ref="AM18:AM21"/>
    <mergeCell ref="D22:D26"/>
    <mergeCell ref="E22:E26"/>
    <mergeCell ref="F22:F26"/>
    <mergeCell ref="G22:G26"/>
    <mergeCell ref="H22:H26"/>
    <mergeCell ref="I22:I26"/>
    <mergeCell ref="J22:J26"/>
    <mergeCell ref="AI22:AI26"/>
    <mergeCell ref="H18:H21"/>
    <mergeCell ref="I18:I21"/>
    <mergeCell ref="J18:J21"/>
    <mergeCell ref="AI18:AI21"/>
    <mergeCell ref="AJ18:AJ21"/>
    <mergeCell ref="AK18:AK21"/>
    <mergeCell ref="B27:B28"/>
    <mergeCell ref="D27:D28"/>
    <mergeCell ref="E27:E28"/>
    <mergeCell ref="F27:F28"/>
    <mergeCell ref="G27:G28"/>
    <mergeCell ref="AJ22:AJ26"/>
    <mergeCell ref="AK22:AK26"/>
    <mergeCell ref="AL22:AL26"/>
    <mergeCell ref="AM22:AM26"/>
    <mergeCell ref="B24:B26"/>
    <mergeCell ref="AM27:AM28"/>
    <mergeCell ref="H27:H28"/>
    <mergeCell ref="I27:I28"/>
    <mergeCell ref="J27:J28"/>
    <mergeCell ref="AJ27:AJ28"/>
    <mergeCell ref="AK27:AK28"/>
    <mergeCell ref="AL27:AL28"/>
  </mergeCells>
  <conditionalFormatting sqref="L15:L16">
    <cfRule type="cellIs" dxfId="261" priority="243" operator="equal">
      <formula>"MUY ALTA"</formula>
    </cfRule>
  </conditionalFormatting>
  <conditionalFormatting sqref="L15:L16">
    <cfRule type="cellIs" dxfId="260" priority="244" operator="equal">
      <formula>"ALTA"</formula>
    </cfRule>
  </conditionalFormatting>
  <conditionalFormatting sqref="L15:L16">
    <cfRule type="cellIs" dxfId="259" priority="245" operator="equal">
      <formula>"MEDIA"</formula>
    </cfRule>
  </conditionalFormatting>
  <conditionalFormatting sqref="L15:L16">
    <cfRule type="cellIs" dxfId="258" priority="246" operator="equal">
      <formula>"BAJA"</formula>
    </cfRule>
  </conditionalFormatting>
  <conditionalFormatting sqref="L15:L16">
    <cfRule type="cellIs" dxfId="257" priority="247" operator="equal">
      <formula>"MUY BAJA"</formula>
    </cfRule>
  </conditionalFormatting>
  <conditionalFormatting sqref="P15:P16 P18:P22">
    <cfRule type="cellIs" dxfId="256" priority="248" operator="equal">
      <formula>"CATASTROFICO"</formula>
    </cfRule>
  </conditionalFormatting>
  <conditionalFormatting sqref="P15:P16 P18:P22">
    <cfRule type="cellIs" dxfId="255" priority="249" operator="equal">
      <formula>"MAYOR"</formula>
    </cfRule>
  </conditionalFormatting>
  <conditionalFormatting sqref="P15:P16">
    <cfRule type="cellIs" dxfId="254" priority="250" operator="equal">
      <formula>"MDOERADO"</formula>
    </cfRule>
  </conditionalFormatting>
  <conditionalFormatting sqref="P15:P16 P18:P22">
    <cfRule type="cellIs" dxfId="253" priority="251" operator="equal">
      <formula>"MENOR"</formula>
    </cfRule>
  </conditionalFormatting>
  <conditionalFormatting sqref="P15:P16 P18:P22">
    <cfRule type="cellIs" dxfId="252" priority="252" operator="equal">
      <formula>"LEVE"</formula>
    </cfRule>
  </conditionalFormatting>
  <conditionalFormatting sqref="R15:R16">
    <cfRule type="cellIs" dxfId="251" priority="253" operator="equal">
      <formula>"Extremo"</formula>
    </cfRule>
  </conditionalFormatting>
  <conditionalFormatting sqref="R15:R16">
    <cfRule type="cellIs" dxfId="250" priority="254" operator="equal">
      <formula>"Alto"</formula>
    </cfRule>
  </conditionalFormatting>
  <conditionalFormatting sqref="R15:R16">
    <cfRule type="cellIs" dxfId="249" priority="255" operator="equal">
      <formula>"Moderado"</formula>
    </cfRule>
  </conditionalFormatting>
  <conditionalFormatting sqref="R15:R16">
    <cfRule type="cellIs" dxfId="248" priority="256" operator="equal">
      <formula>"Bajo"</formula>
    </cfRule>
  </conditionalFormatting>
  <conditionalFormatting sqref="AF15:AF16">
    <cfRule type="cellIs" dxfId="247" priority="257" operator="equal">
      <formula>"Catastrófico"</formula>
    </cfRule>
  </conditionalFormatting>
  <conditionalFormatting sqref="AF15:AF16">
    <cfRule type="cellIs" dxfId="246" priority="258" operator="equal">
      <formula>"Mayor"</formula>
    </cfRule>
  </conditionalFormatting>
  <conditionalFormatting sqref="AF15:AF16">
    <cfRule type="cellIs" dxfId="245" priority="259" operator="equal">
      <formula>"Moderado"</formula>
    </cfRule>
  </conditionalFormatting>
  <conditionalFormatting sqref="AF15:AF16">
    <cfRule type="cellIs" dxfId="244" priority="260" operator="equal">
      <formula>"Menor"</formula>
    </cfRule>
  </conditionalFormatting>
  <conditionalFormatting sqref="AF15:AF16">
    <cfRule type="cellIs" dxfId="243" priority="261" operator="equal">
      <formula>"Leve"</formula>
    </cfRule>
  </conditionalFormatting>
  <conditionalFormatting sqref="AH15:AH16">
    <cfRule type="cellIs" dxfId="242" priority="262" operator="equal">
      <formula>"Extremo"</formula>
    </cfRule>
  </conditionalFormatting>
  <conditionalFormatting sqref="AH15:AH16">
    <cfRule type="cellIs" dxfId="241" priority="263" operator="equal">
      <formula>"Alto"</formula>
    </cfRule>
  </conditionalFormatting>
  <conditionalFormatting sqref="AH15:AH16">
    <cfRule type="cellIs" dxfId="240" priority="264" operator="equal">
      <formula>"Moderado"</formula>
    </cfRule>
  </conditionalFormatting>
  <conditionalFormatting sqref="AH15:AH16">
    <cfRule type="cellIs" dxfId="239" priority="265" operator="equal">
      <formula>"Bajo"</formula>
    </cfRule>
  </conditionalFormatting>
  <conditionalFormatting sqref="O15:O16">
    <cfRule type="containsText" dxfId="238" priority="266" operator="containsText" text="❌">
      <formula>NOT(ISERROR(SEARCH(("❌"),(O15))))</formula>
    </cfRule>
  </conditionalFormatting>
  <conditionalFormatting sqref="AD15:AD16">
    <cfRule type="cellIs" dxfId="237" priority="238" operator="equal">
      <formula>"Muy Alta"</formula>
    </cfRule>
  </conditionalFormatting>
  <conditionalFormatting sqref="AD15:AD16">
    <cfRule type="cellIs" dxfId="236" priority="239" operator="equal">
      <formula>"Alta"</formula>
    </cfRule>
  </conditionalFormatting>
  <conditionalFormatting sqref="AD15:AD16">
    <cfRule type="cellIs" dxfId="235" priority="240" operator="equal">
      <formula>"Media"</formula>
    </cfRule>
  </conditionalFormatting>
  <conditionalFormatting sqref="AD15:AD16">
    <cfRule type="cellIs" dxfId="234" priority="241" operator="equal">
      <formula>"Baja"</formula>
    </cfRule>
  </conditionalFormatting>
  <conditionalFormatting sqref="AD15:AD16">
    <cfRule type="cellIs" dxfId="233" priority="242" operator="equal">
      <formula>"Muy Baja"</formula>
    </cfRule>
  </conditionalFormatting>
  <conditionalFormatting sqref="AM15">
    <cfRule type="cellIs" dxfId="232" priority="234" operator="equal">
      <formula>"Completo"</formula>
    </cfRule>
    <cfRule type="cellIs" dxfId="231" priority="236" operator="equal">
      <formula>"No iniciado"</formula>
    </cfRule>
    <cfRule type="cellIs" dxfId="230" priority="237" operator="equal">
      <formula>"Atrasado"</formula>
    </cfRule>
  </conditionalFormatting>
  <conditionalFormatting sqref="L17">
    <cfRule type="cellIs" dxfId="229" priority="210" operator="equal">
      <formula>"MUY ALTA"</formula>
    </cfRule>
  </conditionalFormatting>
  <conditionalFormatting sqref="L17">
    <cfRule type="cellIs" dxfId="228" priority="211" operator="equal">
      <formula>"ALTA"</formula>
    </cfRule>
  </conditionalFormatting>
  <conditionalFormatting sqref="L17">
    <cfRule type="cellIs" dxfId="227" priority="212" operator="equal">
      <formula>"MEDIA"</formula>
    </cfRule>
  </conditionalFormatting>
  <conditionalFormatting sqref="L17">
    <cfRule type="cellIs" dxfId="226" priority="213" operator="equal">
      <formula>"BAJA"</formula>
    </cfRule>
  </conditionalFormatting>
  <conditionalFormatting sqref="L17">
    <cfRule type="cellIs" dxfId="225" priority="214" operator="equal">
      <formula>"MUY BAJA"</formula>
    </cfRule>
  </conditionalFormatting>
  <conditionalFormatting sqref="P17">
    <cfRule type="cellIs" dxfId="224" priority="215" operator="equal">
      <formula>"CATASTROFICO"</formula>
    </cfRule>
  </conditionalFormatting>
  <conditionalFormatting sqref="P17">
    <cfRule type="cellIs" dxfId="223" priority="216" operator="equal">
      <formula>"MAYOR"</formula>
    </cfRule>
  </conditionalFormatting>
  <conditionalFormatting sqref="P17">
    <cfRule type="cellIs" dxfId="222" priority="217" operator="equal">
      <formula>"MDOERADO"</formula>
    </cfRule>
  </conditionalFormatting>
  <conditionalFormatting sqref="P17">
    <cfRule type="cellIs" dxfId="221" priority="218" operator="equal">
      <formula>"MENOR"</formula>
    </cfRule>
  </conditionalFormatting>
  <conditionalFormatting sqref="P17">
    <cfRule type="cellIs" dxfId="220" priority="219" operator="equal">
      <formula>"LEVE"</formula>
    </cfRule>
  </conditionalFormatting>
  <conditionalFormatting sqref="R17">
    <cfRule type="cellIs" dxfId="219" priority="220" operator="equal">
      <formula>"Extremo"</formula>
    </cfRule>
  </conditionalFormatting>
  <conditionalFormatting sqref="R17">
    <cfRule type="cellIs" dxfId="218" priority="221" operator="equal">
      <formula>"Alto"</formula>
    </cfRule>
  </conditionalFormatting>
  <conditionalFormatting sqref="R17">
    <cfRule type="cellIs" dxfId="217" priority="222" operator="equal">
      <formula>"Moderado"</formula>
    </cfRule>
  </conditionalFormatting>
  <conditionalFormatting sqref="R17">
    <cfRule type="cellIs" dxfId="216" priority="223" operator="equal">
      <formula>"Bajo"</formula>
    </cfRule>
  </conditionalFormatting>
  <conditionalFormatting sqref="AF17">
    <cfRule type="cellIs" dxfId="215" priority="224" operator="equal">
      <formula>"Catastrófico"</formula>
    </cfRule>
  </conditionalFormatting>
  <conditionalFormatting sqref="AF17">
    <cfRule type="cellIs" dxfId="214" priority="225" operator="equal">
      <formula>"Mayor"</formula>
    </cfRule>
  </conditionalFormatting>
  <conditionalFormatting sqref="AF17">
    <cfRule type="cellIs" dxfId="213" priority="226" operator="equal">
      <formula>"Moderado"</formula>
    </cfRule>
  </conditionalFormatting>
  <conditionalFormatting sqref="AF17">
    <cfRule type="cellIs" dxfId="212" priority="227" operator="equal">
      <formula>"Menor"</formula>
    </cfRule>
  </conditionalFormatting>
  <conditionalFormatting sqref="AF17">
    <cfRule type="cellIs" dxfId="211" priority="228" operator="equal">
      <formula>"Leve"</formula>
    </cfRule>
  </conditionalFormatting>
  <conditionalFormatting sqref="AH17">
    <cfRule type="cellIs" dxfId="210" priority="229" operator="equal">
      <formula>"Extremo"</formula>
    </cfRule>
  </conditionalFormatting>
  <conditionalFormatting sqref="AH17">
    <cfRule type="cellIs" dxfId="209" priority="230" operator="equal">
      <formula>"Alto"</formula>
    </cfRule>
  </conditionalFormatting>
  <conditionalFormatting sqref="AH17">
    <cfRule type="cellIs" dxfId="208" priority="231" operator="equal">
      <formula>"Moderado"</formula>
    </cfRule>
  </conditionalFormatting>
  <conditionalFormatting sqref="AH17">
    <cfRule type="cellIs" dxfId="207" priority="232" operator="equal">
      <formula>"Bajo"</formula>
    </cfRule>
  </conditionalFormatting>
  <conditionalFormatting sqref="O17">
    <cfRule type="containsText" dxfId="206" priority="233" operator="containsText" text="❌">
      <formula>NOT(ISERROR(SEARCH(("❌"),(O17))))</formula>
    </cfRule>
  </conditionalFormatting>
  <conditionalFormatting sqref="AD17">
    <cfRule type="cellIs" dxfId="205" priority="205" operator="equal">
      <formula>"Muy Alta"</formula>
    </cfRule>
  </conditionalFormatting>
  <conditionalFormatting sqref="AD17">
    <cfRule type="cellIs" dxfId="204" priority="206" operator="equal">
      <formula>"Alta"</formula>
    </cfRule>
  </conditionalFormatting>
  <conditionalFormatting sqref="AD17">
    <cfRule type="cellIs" dxfId="203" priority="207" operator="equal">
      <formula>"Media"</formula>
    </cfRule>
  </conditionalFormatting>
  <conditionalFormatting sqref="AD17">
    <cfRule type="cellIs" dxfId="202" priority="208" operator="equal">
      <formula>"Baja"</formula>
    </cfRule>
  </conditionalFormatting>
  <conditionalFormatting sqref="AD17">
    <cfRule type="cellIs" dxfId="201" priority="209" operator="equal">
      <formula>"Muy Baja"</formula>
    </cfRule>
  </conditionalFormatting>
  <conditionalFormatting sqref="L22">
    <cfRule type="cellIs" dxfId="200" priority="187" operator="equal">
      <formula>"MUY ALTA"</formula>
    </cfRule>
  </conditionalFormatting>
  <conditionalFormatting sqref="L22">
    <cfRule type="cellIs" dxfId="199" priority="188" operator="equal">
      <formula>"ALTA"</formula>
    </cfRule>
  </conditionalFormatting>
  <conditionalFormatting sqref="L22">
    <cfRule type="cellIs" dxfId="198" priority="189" operator="equal">
      <formula>"MEDIA"</formula>
    </cfRule>
  </conditionalFormatting>
  <conditionalFormatting sqref="L22">
    <cfRule type="cellIs" dxfId="197" priority="190" operator="equal">
      <formula>"BAJA"</formula>
    </cfRule>
  </conditionalFormatting>
  <conditionalFormatting sqref="L22">
    <cfRule type="cellIs" dxfId="196" priority="191" operator="equal">
      <formula>"MUY BAJA"</formula>
    </cfRule>
  </conditionalFormatting>
  <conditionalFormatting sqref="R22">
    <cfRule type="cellIs" dxfId="195" priority="192" operator="equal">
      <formula>"Extremo"</formula>
    </cfRule>
  </conditionalFormatting>
  <conditionalFormatting sqref="R22">
    <cfRule type="cellIs" dxfId="194" priority="193" operator="equal">
      <formula>"Alto"</formula>
    </cfRule>
  </conditionalFormatting>
  <conditionalFormatting sqref="R22">
    <cfRule type="cellIs" dxfId="193" priority="194" operator="equal">
      <formula>"Moderado"</formula>
    </cfRule>
  </conditionalFormatting>
  <conditionalFormatting sqref="R22">
    <cfRule type="cellIs" dxfId="192" priority="195" operator="equal">
      <formula>"Bajo"</formula>
    </cfRule>
  </conditionalFormatting>
  <conditionalFormatting sqref="AF22">
    <cfRule type="cellIs" dxfId="191" priority="196" operator="equal">
      <formula>"Catastrófico"</formula>
    </cfRule>
  </conditionalFormatting>
  <conditionalFormatting sqref="AF22">
    <cfRule type="cellIs" dxfId="190" priority="197" operator="equal">
      <formula>"Mayor"</formula>
    </cfRule>
  </conditionalFormatting>
  <conditionalFormatting sqref="AF22">
    <cfRule type="cellIs" dxfId="189" priority="198" operator="equal">
      <formula>"Moderado"</formula>
    </cfRule>
  </conditionalFormatting>
  <conditionalFormatting sqref="AF22">
    <cfRule type="cellIs" dxfId="188" priority="199" operator="equal">
      <formula>"Menor"</formula>
    </cfRule>
  </conditionalFormatting>
  <conditionalFormatting sqref="AF22">
    <cfRule type="cellIs" dxfId="187" priority="200" operator="equal">
      <formula>"Leve"</formula>
    </cfRule>
  </conditionalFormatting>
  <conditionalFormatting sqref="AH22:AH26">
    <cfRule type="cellIs" dxfId="186" priority="201" operator="equal">
      <formula>"Extremo"</formula>
    </cfRule>
  </conditionalFormatting>
  <conditionalFormatting sqref="AH22:AH26">
    <cfRule type="cellIs" dxfId="185" priority="202" operator="equal">
      <formula>"Alto"</formula>
    </cfRule>
  </conditionalFormatting>
  <conditionalFormatting sqref="AH22:AH26">
    <cfRule type="cellIs" dxfId="184" priority="203" operator="equal">
      <formula>"Moderado"</formula>
    </cfRule>
  </conditionalFormatting>
  <conditionalFormatting sqref="AH22:AH26">
    <cfRule type="cellIs" dxfId="183" priority="204" operator="equal">
      <formula>"Bajo"</formula>
    </cfRule>
  </conditionalFormatting>
  <conditionalFormatting sqref="AD22:AD26">
    <cfRule type="cellIs" dxfId="182" priority="182" operator="equal">
      <formula>"Muy Alta"</formula>
    </cfRule>
  </conditionalFormatting>
  <conditionalFormatting sqref="AD22:AD26">
    <cfRule type="cellIs" dxfId="181" priority="183" operator="equal">
      <formula>"Alta"</formula>
    </cfRule>
  </conditionalFormatting>
  <conditionalFormatting sqref="AD22:AD26">
    <cfRule type="cellIs" dxfId="180" priority="184" operator="equal">
      <formula>"Media"</formula>
    </cfRule>
  </conditionalFormatting>
  <conditionalFormatting sqref="AD22:AD26">
    <cfRule type="cellIs" dxfId="179" priority="185" operator="equal">
      <formula>"Baja"</formula>
    </cfRule>
  </conditionalFormatting>
  <conditionalFormatting sqref="AD22:AD26">
    <cfRule type="cellIs" dxfId="178" priority="186" operator="equal">
      <formula>"Muy Baja"</formula>
    </cfRule>
  </conditionalFormatting>
  <conditionalFormatting sqref="AM22">
    <cfRule type="cellIs" dxfId="177" priority="178" operator="equal">
      <formula>"Completo"</formula>
    </cfRule>
    <cfRule type="cellIs" dxfId="176" priority="180" operator="equal">
      <formula>"No iniciado"</formula>
    </cfRule>
    <cfRule type="cellIs" dxfId="175" priority="181" operator="equal">
      <formula>"Atrasado"</formula>
    </cfRule>
  </conditionalFormatting>
  <conditionalFormatting sqref="P18:P22">
    <cfRule type="cellIs" dxfId="174" priority="172" operator="equal">
      <formula>"MODERADO"</formula>
    </cfRule>
  </conditionalFormatting>
  <conditionalFormatting sqref="AF23:AF26">
    <cfRule type="cellIs" dxfId="173" priority="173" operator="equal">
      <formula>"Catastrófico"</formula>
    </cfRule>
  </conditionalFormatting>
  <conditionalFormatting sqref="AF23:AF26">
    <cfRule type="cellIs" dxfId="172" priority="174" operator="equal">
      <formula>"Mayor"</formula>
    </cfRule>
  </conditionalFormatting>
  <conditionalFormatting sqref="AF23:AF26">
    <cfRule type="cellIs" dxfId="171" priority="175" operator="equal">
      <formula>"Moderado"</formula>
    </cfRule>
  </conditionalFormatting>
  <conditionalFormatting sqref="AF23:AF26">
    <cfRule type="cellIs" dxfId="170" priority="176" operator="equal">
      <formula>"Menor"</formula>
    </cfRule>
  </conditionalFormatting>
  <conditionalFormatting sqref="AF23:AF26">
    <cfRule type="cellIs" dxfId="169" priority="177" operator="equal">
      <formula>"Leve"</formula>
    </cfRule>
  </conditionalFormatting>
  <conditionalFormatting sqref="L18">
    <cfRule type="cellIs" dxfId="168" priority="153" operator="equal">
      <formula>"MUY ALTA"</formula>
    </cfRule>
  </conditionalFormatting>
  <conditionalFormatting sqref="L18">
    <cfRule type="cellIs" dxfId="167" priority="154" operator="equal">
      <formula>"ALTA"</formula>
    </cfRule>
  </conditionalFormatting>
  <conditionalFormatting sqref="L18">
    <cfRule type="cellIs" dxfId="166" priority="155" operator="equal">
      <formula>"MEDIA"</formula>
    </cfRule>
  </conditionalFormatting>
  <conditionalFormatting sqref="L18">
    <cfRule type="cellIs" dxfId="165" priority="156" operator="equal">
      <formula>"BAJA"</formula>
    </cfRule>
  </conditionalFormatting>
  <conditionalFormatting sqref="L18">
    <cfRule type="cellIs" dxfId="164" priority="157" operator="equal">
      <formula>"MUY BAJA"</formula>
    </cfRule>
  </conditionalFormatting>
  <conditionalFormatting sqref="R18">
    <cfRule type="cellIs" dxfId="163" priority="158" operator="equal">
      <formula>"Extremo"</formula>
    </cfRule>
  </conditionalFormatting>
  <conditionalFormatting sqref="R18">
    <cfRule type="cellIs" dxfId="162" priority="159" operator="equal">
      <formula>"Alto"</formula>
    </cfRule>
  </conditionalFormatting>
  <conditionalFormatting sqref="R18">
    <cfRule type="cellIs" dxfId="161" priority="160" operator="equal">
      <formula>"Moderado"</formula>
    </cfRule>
  </conditionalFormatting>
  <conditionalFormatting sqref="R18">
    <cfRule type="cellIs" dxfId="160" priority="161" operator="equal">
      <formula>"Bajo"</formula>
    </cfRule>
  </conditionalFormatting>
  <conditionalFormatting sqref="AF18">
    <cfRule type="cellIs" dxfId="159" priority="162" operator="equal">
      <formula>"Catastrófico"</formula>
    </cfRule>
  </conditionalFormatting>
  <conditionalFormatting sqref="AF18">
    <cfRule type="cellIs" dxfId="158" priority="163" operator="equal">
      <formula>"Mayor"</formula>
    </cfRule>
  </conditionalFormatting>
  <conditionalFormatting sqref="AF18">
    <cfRule type="cellIs" dxfId="157" priority="164" operator="equal">
      <formula>"Moderado"</formula>
    </cfRule>
  </conditionalFormatting>
  <conditionalFormatting sqref="AF18">
    <cfRule type="cellIs" dxfId="156" priority="165" operator="equal">
      <formula>"Menor"</formula>
    </cfRule>
  </conditionalFormatting>
  <conditionalFormatting sqref="AF18">
    <cfRule type="cellIs" dxfId="155" priority="166" operator="equal">
      <formula>"Leve"</formula>
    </cfRule>
  </conditionalFormatting>
  <conditionalFormatting sqref="AH18">
    <cfRule type="cellIs" dxfId="154" priority="167" operator="equal">
      <formula>"Extremo"</formula>
    </cfRule>
  </conditionalFormatting>
  <conditionalFormatting sqref="AH18">
    <cfRule type="cellIs" dxfId="153" priority="168" operator="equal">
      <formula>"Alto"</formula>
    </cfRule>
  </conditionalFormatting>
  <conditionalFormatting sqref="AH18">
    <cfRule type="cellIs" dxfId="152" priority="169" operator="equal">
      <formula>"Moderado"</formula>
    </cfRule>
  </conditionalFormatting>
  <conditionalFormatting sqref="AH18">
    <cfRule type="cellIs" dxfId="151" priority="170" operator="equal">
      <formula>"Bajo"</formula>
    </cfRule>
  </conditionalFormatting>
  <conditionalFormatting sqref="O18">
    <cfRule type="containsText" dxfId="150" priority="171" operator="containsText" text="❌">
      <formula>NOT(ISERROR(SEARCH(("❌"),(O18))))</formula>
    </cfRule>
  </conditionalFormatting>
  <conditionalFormatting sqref="AD18">
    <cfRule type="cellIs" dxfId="149" priority="148" operator="equal">
      <formula>"Muy Alta"</formula>
    </cfRule>
  </conditionalFormatting>
  <conditionalFormatting sqref="AD18">
    <cfRule type="cellIs" dxfId="148" priority="149" operator="equal">
      <formula>"Alta"</formula>
    </cfRule>
  </conditionalFormatting>
  <conditionalFormatting sqref="AD18">
    <cfRule type="cellIs" dxfId="147" priority="150" operator="equal">
      <formula>"Media"</formula>
    </cfRule>
  </conditionalFormatting>
  <conditionalFormatting sqref="AD18">
    <cfRule type="cellIs" dxfId="146" priority="151" operator="equal">
      <formula>"Baja"</formula>
    </cfRule>
  </conditionalFormatting>
  <conditionalFormatting sqref="AD18">
    <cfRule type="cellIs" dxfId="145" priority="152" operator="equal">
      <formula>"Muy Baja"</formula>
    </cfRule>
  </conditionalFormatting>
  <conditionalFormatting sqref="AM18">
    <cfRule type="cellIs" dxfId="144" priority="144" operator="equal">
      <formula>"Completo"</formula>
    </cfRule>
    <cfRule type="cellIs" dxfId="143" priority="146" operator="equal">
      <formula>"No iniciado"</formula>
    </cfRule>
    <cfRule type="cellIs" dxfId="142" priority="147" operator="equal">
      <formula>"Atrasado"</formula>
    </cfRule>
  </conditionalFormatting>
  <conditionalFormatting sqref="R19">
    <cfRule type="cellIs" dxfId="141" priority="131" operator="equal">
      <formula>"Extremo"</formula>
    </cfRule>
  </conditionalFormatting>
  <conditionalFormatting sqref="R19">
    <cfRule type="cellIs" dxfId="140" priority="132" operator="equal">
      <formula>"Alto"</formula>
    </cfRule>
  </conditionalFormatting>
  <conditionalFormatting sqref="R19">
    <cfRule type="cellIs" dxfId="139" priority="133" operator="equal">
      <formula>"Moderado"</formula>
    </cfRule>
  </conditionalFormatting>
  <conditionalFormatting sqref="R19">
    <cfRule type="cellIs" dxfId="138" priority="134" operator="equal">
      <formula>"Bajo"</formula>
    </cfRule>
  </conditionalFormatting>
  <conditionalFormatting sqref="AF19">
    <cfRule type="cellIs" dxfId="137" priority="135" operator="equal">
      <formula>"Catastrófico"</formula>
    </cfRule>
  </conditionalFormatting>
  <conditionalFormatting sqref="AF19">
    <cfRule type="cellIs" dxfId="136" priority="136" operator="equal">
      <formula>"Mayor"</formula>
    </cfRule>
  </conditionalFormatting>
  <conditionalFormatting sqref="AF19">
    <cfRule type="cellIs" dxfId="135" priority="137" operator="equal">
      <formula>"Moderado"</formula>
    </cfRule>
  </conditionalFormatting>
  <conditionalFormatting sqref="AF19">
    <cfRule type="cellIs" dxfId="134" priority="138" operator="equal">
      <formula>"Menor"</formula>
    </cfRule>
  </conditionalFormatting>
  <conditionalFormatting sqref="AF19">
    <cfRule type="cellIs" dxfId="133" priority="139" operator="equal">
      <formula>"Leve"</formula>
    </cfRule>
  </conditionalFormatting>
  <conditionalFormatting sqref="AH19">
    <cfRule type="cellIs" dxfId="132" priority="140" operator="equal">
      <formula>"Extremo"</formula>
    </cfRule>
  </conditionalFormatting>
  <conditionalFormatting sqref="AH19">
    <cfRule type="cellIs" dxfId="131" priority="141" operator="equal">
      <formula>"Alto"</formula>
    </cfRule>
  </conditionalFormatting>
  <conditionalFormatting sqref="AH19">
    <cfRule type="cellIs" dxfId="130" priority="142" operator="equal">
      <formula>"Moderado"</formula>
    </cfRule>
  </conditionalFormatting>
  <conditionalFormatting sqref="AH19">
    <cfRule type="cellIs" dxfId="129" priority="143" operator="equal">
      <formula>"Bajo"</formula>
    </cfRule>
  </conditionalFormatting>
  <conditionalFormatting sqref="AD19">
    <cfRule type="cellIs" dxfId="128" priority="126" operator="equal">
      <formula>"Muy Alta"</formula>
    </cfRule>
  </conditionalFormatting>
  <conditionalFormatting sqref="AD19">
    <cfRule type="cellIs" dxfId="127" priority="127" operator="equal">
      <formula>"Alta"</formula>
    </cfRule>
  </conditionalFormatting>
  <conditionalFormatting sqref="AD19">
    <cfRule type="cellIs" dxfId="126" priority="128" operator="equal">
      <formula>"Media"</formula>
    </cfRule>
  </conditionalFormatting>
  <conditionalFormatting sqref="AD19">
    <cfRule type="cellIs" dxfId="125" priority="129" operator="equal">
      <formula>"Baja"</formula>
    </cfRule>
  </conditionalFormatting>
  <conditionalFormatting sqref="AD19">
    <cfRule type="cellIs" dxfId="124" priority="130" operator="equal">
      <formula>"Muy Baja"</formula>
    </cfRule>
  </conditionalFormatting>
  <conditionalFormatting sqref="R20">
    <cfRule type="cellIs" dxfId="123" priority="113" operator="equal">
      <formula>"Extremo"</formula>
    </cfRule>
  </conditionalFormatting>
  <conditionalFormatting sqref="R20">
    <cfRule type="cellIs" dxfId="122" priority="114" operator="equal">
      <formula>"Alto"</formula>
    </cfRule>
  </conditionalFormatting>
  <conditionalFormatting sqref="R20">
    <cfRule type="cellIs" dxfId="121" priority="115" operator="equal">
      <formula>"Moderado"</formula>
    </cfRule>
  </conditionalFormatting>
  <conditionalFormatting sqref="R20">
    <cfRule type="cellIs" dxfId="120" priority="116" operator="equal">
      <formula>"Bajo"</formula>
    </cfRule>
  </conditionalFormatting>
  <conditionalFormatting sqref="AF20">
    <cfRule type="cellIs" dxfId="119" priority="117" operator="equal">
      <formula>"Catastrófico"</formula>
    </cfRule>
  </conditionalFormatting>
  <conditionalFormatting sqref="AF20">
    <cfRule type="cellIs" dxfId="118" priority="118" operator="equal">
      <formula>"Mayor"</formula>
    </cfRule>
  </conditionalFormatting>
  <conditionalFormatting sqref="AF20">
    <cfRule type="cellIs" dxfId="117" priority="119" operator="equal">
      <formula>"Moderado"</formula>
    </cfRule>
  </conditionalFormatting>
  <conditionalFormatting sqref="AF20">
    <cfRule type="cellIs" dxfId="116" priority="120" operator="equal">
      <formula>"Menor"</formula>
    </cfRule>
  </conditionalFormatting>
  <conditionalFormatting sqref="AF20">
    <cfRule type="cellIs" dxfId="115" priority="121" operator="equal">
      <formula>"Leve"</formula>
    </cfRule>
  </conditionalFormatting>
  <conditionalFormatting sqref="AH20">
    <cfRule type="cellIs" dxfId="114" priority="122" operator="equal">
      <formula>"Extremo"</formula>
    </cfRule>
  </conditionalFormatting>
  <conditionalFormatting sqref="AH20">
    <cfRule type="cellIs" dxfId="113" priority="123" operator="equal">
      <formula>"Alto"</formula>
    </cfRule>
  </conditionalFormatting>
  <conditionalFormatting sqref="AH20">
    <cfRule type="cellIs" dxfId="112" priority="124" operator="equal">
      <formula>"Moderado"</formula>
    </cfRule>
  </conditionalFormatting>
  <conditionalFormatting sqref="AH20">
    <cfRule type="cellIs" dxfId="111" priority="125" operator="equal">
      <formula>"Bajo"</formula>
    </cfRule>
  </conditionalFormatting>
  <conditionalFormatting sqref="AD20">
    <cfRule type="cellIs" dxfId="110" priority="108" operator="equal">
      <formula>"Muy Alta"</formula>
    </cfRule>
  </conditionalFormatting>
  <conditionalFormatting sqref="AD20">
    <cfRule type="cellIs" dxfId="109" priority="109" operator="equal">
      <formula>"Alta"</formula>
    </cfRule>
  </conditionalFormatting>
  <conditionalFormatting sqref="AD20">
    <cfRule type="cellIs" dxfId="108" priority="110" operator="equal">
      <formula>"Media"</formula>
    </cfRule>
  </conditionalFormatting>
  <conditionalFormatting sqref="AD20">
    <cfRule type="cellIs" dxfId="107" priority="111" operator="equal">
      <formula>"Baja"</formula>
    </cfRule>
  </conditionalFormatting>
  <conditionalFormatting sqref="AD20">
    <cfRule type="cellIs" dxfId="106" priority="112" operator="equal">
      <formula>"Muy Baja"</formula>
    </cfRule>
  </conditionalFormatting>
  <conditionalFormatting sqref="R21">
    <cfRule type="cellIs" dxfId="105" priority="95" operator="equal">
      <formula>"Extremo"</formula>
    </cfRule>
  </conditionalFormatting>
  <conditionalFormatting sqref="R21">
    <cfRule type="cellIs" dxfId="104" priority="96" operator="equal">
      <formula>"Alto"</formula>
    </cfRule>
  </conditionalFormatting>
  <conditionalFormatting sqref="R21">
    <cfRule type="cellIs" dxfId="103" priority="97" operator="equal">
      <formula>"Moderado"</formula>
    </cfRule>
  </conditionalFormatting>
  <conditionalFormatting sqref="R21">
    <cfRule type="cellIs" dxfId="102" priority="98" operator="equal">
      <formula>"Bajo"</formula>
    </cfRule>
  </conditionalFormatting>
  <conditionalFormatting sqref="AF21">
    <cfRule type="cellIs" dxfId="101" priority="99" operator="equal">
      <formula>"Catastrófico"</formula>
    </cfRule>
  </conditionalFormatting>
  <conditionalFormatting sqref="AF21">
    <cfRule type="cellIs" dxfId="100" priority="100" operator="equal">
      <formula>"Mayor"</formula>
    </cfRule>
  </conditionalFormatting>
  <conditionalFormatting sqref="AF21">
    <cfRule type="cellIs" dxfId="99" priority="101" operator="equal">
      <formula>"Moderado"</formula>
    </cfRule>
  </conditionalFormatting>
  <conditionalFormatting sqref="AF21">
    <cfRule type="cellIs" dxfId="98" priority="102" operator="equal">
      <formula>"Menor"</formula>
    </cfRule>
  </conditionalFormatting>
  <conditionalFormatting sqref="AF21">
    <cfRule type="cellIs" dxfId="97" priority="103" operator="equal">
      <formula>"Leve"</formula>
    </cfRule>
  </conditionalFormatting>
  <conditionalFormatting sqref="AH21">
    <cfRule type="cellIs" dxfId="96" priority="104" operator="equal">
      <formula>"Extremo"</formula>
    </cfRule>
  </conditionalFormatting>
  <conditionalFormatting sqref="AH21">
    <cfRule type="cellIs" dxfId="95" priority="105" operator="equal">
      <formula>"Alto"</formula>
    </cfRule>
  </conditionalFormatting>
  <conditionalFormatting sqref="AH21">
    <cfRule type="cellIs" dxfId="94" priority="106" operator="equal">
      <formula>"Moderado"</formula>
    </cfRule>
  </conditionalFormatting>
  <conditionalFormatting sqref="AH21">
    <cfRule type="cellIs" dxfId="93" priority="107" operator="equal">
      <formula>"Bajo"</formula>
    </cfRule>
  </conditionalFormatting>
  <conditionalFormatting sqref="AD21">
    <cfRule type="cellIs" dxfId="92" priority="90" operator="equal">
      <formula>"Muy Alta"</formula>
    </cfRule>
  </conditionalFormatting>
  <conditionalFormatting sqref="AD21">
    <cfRule type="cellIs" dxfId="91" priority="91" operator="equal">
      <formula>"Alta"</formula>
    </cfRule>
  </conditionalFormatting>
  <conditionalFormatting sqref="AD21">
    <cfRule type="cellIs" dxfId="90" priority="92" operator="equal">
      <formula>"Media"</formula>
    </cfRule>
  </conditionalFormatting>
  <conditionalFormatting sqref="AD21">
    <cfRule type="cellIs" dxfId="89" priority="93" operator="equal">
      <formula>"Baja"</formula>
    </cfRule>
  </conditionalFormatting>
  <conditionalFormatting sqref="AD21">
    <cfRule type="cellIs" dxfId="88" priority="94" operator="equal">
      <formula>"Muy Baja"</formula>
    </cfRule>
  </conditionalFormatting>
  <conditionalFormatting sqref="L19">
    <cfRule type="cellIs" dxfId="87" priority="85" operator="equal">
      <formula>"MUY ALTA"</formula>
    </cfRule>
  </conditionalFormatting>
  <conditionalFormatting sqref="L19">
    <cfRule type="cellIs" dxfId="86" priority="86" operator="equal">
      <formula>"ALTA"</formula>
    </cfRule>
  </conditionalFormatting>
  <conditionalFormatting sqref="L19">
    <cfRule type="cellIs" dxfId="85" priority="87" operator="equal">
      <formula>"MEDIA"</formula>
    </cfRule>
  </conditionalFormatting>
  <conditionalFormatting sqref="L19">
    <cfRule type="cellIs" dxfId="84" priority="88" operator="equal">
      <formula>"BAJA"</formula>
    </cfRule>
  </conditionalFormatting>
  <conditionalFormatting sqref="L19">
    <cfRule type="cellIs" dxfId="83" priority="89" operator="equal">
      <formula>"MUY BAJA"</formula>
    </cfRule>
  </conditionalFormatting>
  <conditionalFormatting sqref="O19">
    <cfRule type="containsText" dxfId="82" priority="84" operator="containsText" text="❌">
      <formula>NOT(ISERROR(SEARCH(("❌"),(O19))))</formula>
    </cfRule>
  </conditionalFormatting>
  <conditionalFormatting sqref="L20">
    <cfRule type="cellIs" dxfId="81" priority="79" operator="equal">
      <formula>"MUY ALTA"</formula>
    </cfRule>
  </conditionalFormatting>
  <conditionalFormatting sqref="L20">
    <cfRule type="cellIs" dxfId="80" priority="80" operator="equal">
      <formula>"ALTA"</formula>
    </cfRule>
  </conditionalFormatting>
  <conditionalFormatting sqref="L20">
    <cfRule type="cellIs" dxfId="79" priority="81" operator="equal">
      <formula>"MEDIA"</formula>
    </cfRule>
  </conditionalFormatting>
  <conditionalFormatting sqref="L20">
    <cfRule type="cellIs" dxfId="78" priority="82" operator="equal">
      <formula>"BAJA"</formula>
    </cfRule>
  </conditionalFormatting>
  <conditionalFormatting sqref="L20">
    <cfRule type="cellIs" dxfId="77" priority="83" operator="equal">
      <formula>"MUY BAJA"</formula>
    </cfRule>
  </conditionalFormatting>
  <conditionalFormatting sqref="O20">
    <cfRule type="containsText" dxfId="76" priority="78" operator="containsText" text="❌">
      <formula>NOT(ISERROR(SEARCH(("❌"),(O20))))</formula>
    </cfRule>
  </conditionalFormatting>
  <conditionalFormatting sqref="O21:O22">
    <cfRule type="containsText" dxfId="75" priority="77" operator="containsText" text="❌">
      <formula>NOT(ISERROR(SEARCH(("❌"),(O21))))</formula>
    </cfRule>
  </conditionalFormatting>
  <conditionalFormatting sqref="L21">
    <cfRule type="cellIs" dxfId="74" priority="72" operator="equal">
      <formula>"MUY ALTA"</formula>
    </cfRule>
  </conditionalFormatting>
  <conditionalFormatting sqref="L21">
    <cfRule type="cellIs" dxfId="73" priority="73" operator="equal">
      <formula>"ALTA"</formula>
    </cfRule>
  </conditionalFormatting>
  <conditionalFormatting sqref="L21">
    <cfRule type="cellIs" dxfId="72" priority="74" operator="equal">
      <formula>"MEDIA"</formula>
    </cfRule>
  </conditionalFormatting>
  <conditionalFormatting sqref="L21">
    <cfRule type="cellIs" dxfId="71" priority="75" operator="equal">
      <formula>"BAJA"</formula>
    </cfRule>
  </conditionalFormatting>
  <conditionalFormatting sqref="L21">
    <cfRule type="cellIs" dxfId="70" priority="76" operator="equal">
      <formula>"MUY BAJA"</formula>
    </cfRule>
  </conditionalFormatting>
  <conditionalFormatting sqref="P23:P25">
    <cfRule type="cellIs" dxfId="69" priority="68" operator="equal">
      <formula>"CATASTROFICO"</formula>
    </cfRule>
  </conditionalFormatting>
  <conditionalFormatting sqref="P23:P25">
    <cfRule type="cellIs" dxfId="68" priority="69" operator="equal">
      <formula>"MAYOR"</formula>
    </cfRule>
  </conditionalFormatting>
  <conditionalFormatting sqref="P23:P25">
    <cfRule type="cellIs" dxfId="67" priority="70" operator="equal">
      <formula>"MENOR"</formula>
    </cfRule>
  </conditionalFormatting>
  <conditionalFormatting sqref="P23:P25">
    <cfRule type="cellIs" dxfId="66" priority="71" operator="equal">
      <formula>"LEVE"</formula>
    </cfRule>
  </conditionalFormatting>
  <conditionalFormatting sqref="L23:L25">
    <cfRule type="cellIs" dxfId="65" priority="59" operator="equal">
      <formula>"MUY ALTA"</formula>
    </cfRule>
  </conditionalFormatting>
  <conditionalFormatting sqref="L23:L25">
    <cfRule type="cellIs" dxfId="64" priority="60" operator="equal">
      <formula>"ALTA"</formula>
    </cfRule>
  </conditionalFormatting>
  <conditionalFormatting sqref="L23:L25">
    <cfRule type="cellIs" dxfId="63" priority="61" operator="equal">
      <formula>"MEDIA"</formula>
    </cfRule>
  </conditionalFormatting>
  <conditionalFormatting sqref="L23:L25">
    <cfRule type="cellIs" dxfId="62" priority="62" operator="equal">
      <formula>"BAJA"</formula>
    </cfRule>
  </conditionalFormatting>
  <conditionalFormatting sqref="L23:L25">
    <cfRule type="cellIs" dxfId="61" priority="63" operator="equal">
      <formula>"MUY BAJA"</formula>
    </cfRule>
  </conditionalFormatting>
  <conditionalFormatting sqref="R23:R25">
    <cfRule type="cellIs" dxfId="60" priority="64" operator="equal">
      <formula>"Extremo"</formula>
    </cfRule>
  </conditionalFormatting>
  <conditionalFormatting sqref="R23:R25">
    <cfRule type="cellIs" dxfId="59" priority="65" operator="equal">
      <formula>"Alto"</formula>
    </cfRule>
  </conditionalFormatting>
  <conditionalFormatting sqref="R23:R25">
    <cfRule type="cellIs" dxfId="58" priority="66" operator="equal">
      <formula>"Moderado"</formula>
    </cfRule>
  </conditionalFormatting>
  <conditionalFormatting sqref="R23:R25">
    <cfRule type="cellIs" dxfId="57" priority="67" operator="equal">
      <formula>"Bajo"</formula>
    </cfRule>
  </conditionalFormatting>
  <conditionalFormatting sqref="P23:P25">
    <cfRule type="cellIs" dxfId="56" priority="58" operator="equal">
      <formula>"MODERADO"</formula>
    </cfRule>
  </conditionalFormatting>
  <conditionalFormatting sqref="O23:O25">
    <cfRule type="containsText" dxfId="55" priority="57" operator="containsText" text="❌">
      <formula>NOT(ISERROR(SEARCH(("❌"),(O23))))</formula>
    </cfRule>
  </conditionalFormatting>
  <conditionalFormatting sqref="P26:P28">
    <cfRule type="cellIs" dxfId="54" priority="53" operator="equal">
      <formula>"CATASTROFICO"</formula>
    </cfRule>
  </conditionalFormatting>
  <conditionalFormatting sqref="P26:P28">
    <cfRule type="cellIs" dxfId="53" priority="54" operator="equal">
      <formula>"MAYOR"</formula>
    </cfRule>
  </conditionalFormatting>
  <conditionalFormatting sqref="P26:P28">
    <cfRule type="cellIs" dxfId="52" priority="55" operator="equal">
      <formula>"MENOR"</formula>
    </cfRule>
  </conditionalFormatting>
  <conditionalFormatting sqref="P26:P28">
    <cfRule type="cellIs" dxfId="51" priority="56" operator="equal">
      <formula>"LEVE"</formula>
    </cfRule>
  </conditionalFormatting>
  <conditionalFormatting sqref="L26:L28">
    <cfRule type="cellIs" dxfId="50" priority="44" operator="equal">
      <formula>"MUY ALTA"</formula>
    </cfRule>
  </conditionalFormatting>
  <conditionalFormatting sqref="L26:L28">
    <cfRule type="cellIs" dxfId="49" priority="45" operator="equal">
      <formula>"ALTA"</formula>
    </cfRule>
  </conditionalFormatting>
  <conditionalFormatting sqref="L26:L28">
    <cfRule type="cellIs" dxfId="48" priority="46" operator="equal">
      <formula>"MEDIA"</formula>
    </cfRule>
  </conditionalFormatting>
  <conditionalFormatting sqref="L26:L28">
    <cfRule type="cellIs" dxfId="47" priority="47" operator="equal">
      <formula>"BAJA"</formula>
    </cfRule>
  </conditionalFormatting>
  <conditionalFormatting sqref="L26:L28">
    <cfRule type="cellIs" dxfId="46" priority="48" operator="equal">
      <formula>"MUY BAJA"</formula>
    </cfRule>
  </conditionalFormatting>
  <conditionalFormatting sqref="R26">
    <cfRule type="cellIs" dxfId="45" priority="49" operator="equal">
      <formula>"Extremo"</formula>
    </cfRule>
  </conditionalFormatting>
  <conditionalFormatting sqref="R26">
    <cfRule type="cellIs" dxfId="44" priority="50" operator="equal">
      <formula>"Alto"</formula>
    </cfRule>
  </conditionalFormatting>
  <conditionalFormatting sqref="R26">
    <cfRule type="cellIs" dxfId="43" priority="51" operator="equal">
      <formula>"Moderado"</formula>
    </cfRule>
  </conditionalFormatting>
  <conditionalFormatting sqref="R26">
    <cfRule type="cellIs" dxfId="42" priority="52" operator="equal">
      <formula>"Bajo"</formula>
    </cfRule>
  </conditionalFormatting>
  <conditionalFormatting sqref="P26:P28">
    <cfRule type="cellIs" dxfId="41" priority="43" operator="equal">
      <formula>"MODERADO"</formula>
    </cfRule>
  </conditionalFormatting>
  <conditionalFormatting sqref="O26">
    <cfRule type="containsText" dxfId="40" priority="42" operator="containsText" text="❌">
      <formula>NOT(ISERROR(SEARCH(("❌"),(O26))))</formula>
    </cfRule>
  </conditionalFormatting>
  <conditionalFormatting sqref="O27">
    <cfRule type="containsText" dxfId="39" priority="41" operator="containsText" text="❌">
      <formula>NOT(ISERROR(SEARCH(("❌"),(O27))))</formula>
    </cfRule>
  </conditionalFormatting>
  <conditionalFormatting sqref="R27">
    <cfRule type="cellIs" dxfId="38" priority="37" operator="equal">
      <formula>"Extremo"</formula>
    </cfRule>
  </conditionalFormatting>
  <conditionalFormatting sqref="R27">
    <cfRule type="cellIs" dxfId="37" priority="38" operator="equal">
      <formula>"Alto"</formula>
    </cfRule>
  </conditionalFormatting>
  <conditionalFormatting sqref="R27">
    <cfRule type="cellIs" dxfId="36" priority="39" operator="equal">
      <formula>"Moderado"</formula>
    </cfRule>
  </conditionalFormatting>
  <conditionalFormatting sqref="R27">
    <cfRule type="cellIs" dxfId="35" priority="40" operator="equal">
      <formula>"Bajo"</formula>
    </cfRule>
  </conditionalFormatting>
  <conditionalFormatting sqref="O28">
    <cfRule type="containsText" dxfId="34" priority="36" operator="containsText" text="❌">
      <formula>NOT(ISERROR(SEARCH(("❌"),(O28))))</formula>
    </cfRule>
  </conditionalFormatting>
  <conditionalFormatting sqref="R28">
    <cfRule type="cellIs" dxfId="33" priority="32" operator="equal">
      <formula>"Extremo"</formula>
    </cfRule>
  </conditionalFormatting>
  <conditionalFormatting sqref="R28">
    <cfRule type="cellIs" dxfId="32" priority="33" operator="equal">
      <formula>"Alto"</formula>
    </cfRule>
  </conditionalFormatting>
  <conditionalFormatting sqref="R28">
    <cfRule type="cellIs" dxfId="31" priority="34" operator="equal">
      <formula>"Moderado"</formula>
    </cfRule>
  </conditionalFormatting>
  <conditionalFormatting sqref="R28">
    <cfRule type="cellIs" dxfId="30" priority="35" operator="equal">
      <formula>"Bajo"</formula>
    </cfRule>
  </conditionalFormatting>
  <conditionalFormatting sqref="AD27">
    <cfRule type="cellIs" dxfId="29" priority="27" operator="equal">
      <formula>"Muy Alta"</formula>
    </cfRule>
  </conditionalFormatting>
  <conditionalFormatting sqref="AD27">
    <cfRule type="cellIs" dxfId="28" priority="28" operator="equal">
      <formula>"Alta"</formula>
    </cfRule>
  </conditionalFormatting>
  <conditionalFormatting sqref="AD27">
    <cfRule type="cellIs" dxfId="27" priority="29" operator="equal">
      <formula>"Media"</formula>
    </cfRule>
  </conditionalFormatting>
  <conditionalFormatting sqref="AD27">
    <cfRule type="cellIs" dxfId="26" priority="30" operator="equal">
      <formula>"Baja"</formula>
    </cfRule>
  </conditionalFormatting>
  <conditionalFormatting sqref="AD27">
    <cfRule type="cellIs" dxfId="25" priority="31" operator="equal">
      <formula>"Muy Baja"</formula>
    </cfRule>
  </conditionalFormatting>
  <conditionalFormatting sqref="AD28">
    <cfRule type="cellIs" dxfId="24" priority="22" operator="equal">
      <formula>"Muy Alta"</formula>
    </cfRule>
  </conditionalFormatting>
  <conditionalFormatting sqref="AD28">
    <cfRule type="cellIs" dxfId="23" priority="23" operator="equal">
      <formula>"Alta"</formula>
    </cfRule>
  </conditionalFormatting>
  <conditionalFormatting sqref="AD28">
    <cfRule type="cellIs" dxfId="22" priority="24" operator="equal">
      <formula>"Media"</formula>
    </cfRule>
  </conditionalFormatting>
  <conditionalFormatting sqref="AD28">
    <cfRule type="cellIs" dxfId="21" priority="25" operator="equal">
      <formula>"Baja"</formula>
    </cfRule>
  </conditionalFormatting>
  <conditionalFormatting sqref="AD28">
    <cfRule type="cellIs" dxfId="20" priority="26" operator="equal">
      <formula>"Muy Baja"</formula>
    </cfRule>
  </conditionalFormatting>
  <conditionalFormatting sqref="AF27:AF28">
    <cfRule type="cellIs" dxfId="19" priority="17" operator="equal">
      <formula>"Catastrófico"</formula>
    </cfRule>
  </conditionalFormatting>
  <conditionalFormatting sqref="AF27:AF28">
    <cfRule type="cellIs" dxfId="18" priority="18" operator="equal">
      <formula>"Mayor"</formula>
    </cfRule>
  </conditionalFormatting>
  <conditionalFormatting sqref="AF27:AF28">
    <cfRule type="cellIs" dxfId="17" priority="19" operator="equal">
      <formula>"Moderado"</formula>
    </cfRule>
  </conditionalFormatting>
  <conditionalFormatting sqref="AF27:AF28">
    <cfRule type="cellIs" dxfId="16" priority="20" operator="equal">
      <formula>"Menor"</formula>
    </cfRule>
  </conditionalFormatting>
  <conditionalFormatting sqref="AF27:AF28">
    <cfRule type="cellIs" dxfId="15" priority="21" operator="equal">
      <formula>"Leve"</formula>
    </cfRule>
  </conditionalFormatting>
  <conditionalFormatting sqref="AH27">
    <cfRule type="cellIs" dxfId="14" priority="13" operator="equal">
      <formula>"Extremo"</formula>
    </cfRule>
  </conditionalFormatting>
  <conditionalFormatting sqref="AH27">
    <cfRule type="cellIs" dxfId="13" priority="14" operator="equal">
      <formula>"Alto"</formula>
    </cfRule>
  </conditionalFormatting>
  <conditionalFormatting sqref="AH27">
    <cfRule type="cellIs" dxfId="12" priority="15" operator="equal">
      <formula>"Moderado"</formula>
    </cfRule>
  </conditionalFormatting>
  <conditionalFormatting sqref="AH27">
    <cfRule type="cellIs" dxfId="11" priority="16" operator="equal">
      <formula>"Bajo"</formula>
    </cfRule>
  </conditionalFormatting>
  <conditionalFormatting sqref="AH28">
    <cfRule type="cellIs" dxfId="10" priority="9" operator="equal">
      <formula>"Extremo"</formula>
    </cfRule>
  </conditionalFormatting>
  <conditionalFormatting sqref="AH28">
    <cfRule type="cellIs" dxfId="9" priority="10" operator="equal">
      <formula>"Alto"</formula>
    </cfRule>
  </conditionalFormatting>
  <conditionalFormatting sqref="AH28">
    <cfRule type="cellIs" dxfId="8" priority="11" operator="equal">
      <formula>"Moderado"</formula>
    </cfRule>
  </conditionalFormatting>
  <conditionalFormatting sqref="AH28">
    <cfRule type="cellIs" dxfId="7" priority="12" operator="equal">
      <formula>"Bajo"</formula>
    </cfRule>
  </conditionalFormatting>
  <conditionalFormatting sqref="AM27">
    <cfRule type="cellIs" dxfId="6" priority="5" operator="equal">
      <formula>"Completo"</formula>
    </cfRule>
    <cfRule type="cellIs" dxfId="5" priority="7" operator="equal">
      <formula>"No iniciado"</formula>
    </cfRule>
    <cfRule type="cellIs" dxfId="4" priority="8" operator="equal">
      <formula>"Atrasado"</formula>
    </cfRule>
  </conditionalFormatting>
  <pageMargins left="0.7" right="0.7" top="0.75" bottom="0.75" header="0" footer="0"/>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35" operator="containsText" id="{DBE11397-ADD2-4519-9918-6A23284C85E3}">
            <xm:f>NOT(ISERROR(SEARCH("En desarrollo",AM15)))</xm:f>
            <xm:f>"En desarrollo"</xm:f>
            <x14:dxf>
              <fill>
                <patternFill>
                  <bgColor rgb="FFFFFF00"/>
                </patternFill>
              </fill>
            </x14:dxf>
          </x14:cfRule>
          <xm:sqref>AM15</xm:sqref>
        </x14:conditionalFormatting>
        <x14:conditionalFormatting xmlns:xm="http://schemas.microsoft.com/office/excel/2006/main">
          <x14:cfRule type="containsText" priority="179" operator="containsText" id="{3B9E2E94-C56C-472F-8B58-FE46EB5852E3}">
            <xm:f>NOT(ISERROR(SEARCH("En desarrollo",AM22)))</xm:f>
            <xm:f>"En desarrollo"</xm:f>
            <x14:dxf>
              <fill>
                <patternFill>
                  <bgColor rgb="FFFFFF00"/>
                </patternFill>
              </fill>
            </x14:dxf>
          </x14:cfRule>
          <xm:sqref>AM22</xm:sqref>
        </x14:conditionalFormatting>
        <x14:conditionalFormatting xmlns:xm="http://schemas.microsoft.com/office/excel/2006/main">
          <x14:cfRule type="containsText" priority="145" operator="containsText" id="{46CCCB10-49F5-4D4A-B18C-FF21AE566378}">
            <xm:f>NOT(ISERROR(SEARCH("En desarrollo",AM18)))</xm:f>
            <xm:f>"En desarrollo"</xm:f>
            <x14:dxf>
              <fill>
                <patternFill>
                  <bgColor rgb="FFFFFF00"/>
                </patternFill>
              </fill>
            </x14:dxf>
          </x14:cfRule>
          <xm:sqref>AM18</xm:sqref>
        </x14:conditionalFormatting>
        <x14:conditionalFormatting xmlns:xm="http://schemas.microsoft.com/office/excel/2006/main">
          <x14:cfRule type="containsText" priority="6" operator="containsText" id="{DB905069-7FD8-4250-B544-E8EC1FF8C6AB}">
            <xm:f>NOT(ISERROR(SEARCH("En desarrollo",AM27)))</xm:f>
            <xm:f>"En desarrollo"</xm:f>
            <x14:dxf>
              <fill>
                <patternFill>
                  <bgColor rgb="FFFFFF00"/>
                </patternFill>
              </fill>
            </x14:dxf>
          </x14:cfRule>
          <xm:sqref>AM27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Gestión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Homero Rosero Montoya</cp:lastModifiedBy>
  <dcterms:created xsi:type="dcterms:W3CDTF">2022-11-29T15:10:09Z</dcterms:created>
  <dcterms:modified xsi:type="dcterms:W3CDTF">2023-01-30T20:21:07Z</dcterms:modified>
</cp:coreProperties>
</file>